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<sst xmlns="http://schemas.openxmlformats.org/spreadsheetml/2006/main" count="2900" uniqueCount="2090">
  <si>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</si>
  <si>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</si>
  <si>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</si>
  <si>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</si>
  <si>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</si>
  <si>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</si>
  <si>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</si>
  <si>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</si>
  <si>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</si>
  <si>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</si>
  <si>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</si>
  <si>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</si>
  <si>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</si>
  <si>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</si>
  <si>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</si>
  <si>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</si>
  <si>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</si>
  <si>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</si>
  <si>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</si>
  <si>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</si>
  <si>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</si>
  <si>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</si>
  <si>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</si>
  <si>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</si>
  <si>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</si>
  <si>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</si>
  <si>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</si>
  <si>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</si>
  <si>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</si>
  <si>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</si>
  <si>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</si>
  <si>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</si>
  <si>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</si>
  <si>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</si>
  <si>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</si>
  <si>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</si>
  <si>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</si>
  <si>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</si>
  <si>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</si>
  <si>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</si>
  <si>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</si>
  <si>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</si>
  <si>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</si>
  <si>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</si>
  <si>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</si>
  <si>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</si>
  <si>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</si>
  <si>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</si>
  <si>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</si>
  <si>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</si>
  <si>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</si>
  <si>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</si>
  <si>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</si>
  <si>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</si>
  <si>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</si>
  <si>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</si>
  <si>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</si>
  <si>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</si>
  <si>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</si>
  <si>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</si>
  <si>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</si>
  <si>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</si>
  <si>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</si>
  <si>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</si>
  <si>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</si>
  <si>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</si>
  <si>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</si>
  <si>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</si>
  <si>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</si>
  <si>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</si>
  <si>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</si>
  <si>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</si>
  <si>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</si>
  <si>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</si>
  <si>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</si>
  <si>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</si>
  <si>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</si>
  <si>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</si>
  <si>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</si>
  <si>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</si>
  <si>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</si>
  <si>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</si>
  <si>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</si>
  <si>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</si>
  <si>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</si>
  <si>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</si>
  <si>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</si>
  <si>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</si>
  <si>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</si>
  <si>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</si>
  <si>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</si>
  <si>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</si>
  <si>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</si>
  <si>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</si>
  <si>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</si>
  <si>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</si>
  <si>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</si>
  <si>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</si>
  <si>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</si>
  <si>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</si>
  <si>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</si>
  <si>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</si>
  <si>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</si>
  <si>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</si>
  <si>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</si>
  <si>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</si>
  <si>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</si>
  <si>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</si>
  <si>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</si>
  <si>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</si>
  <si>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</si>
  <si>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</si>
  <si>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</si>
  <si>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</si>
  <si>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</si>
  <si>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</si>
  <si>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</si>
  <si>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</si>
  <si>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</si>
  <si>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</si>
  <si>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</si>
  <si>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</si>
  <si>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</si>
  <si>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</si>
  <si>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</si>
  <si>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</si>
  <si>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</si>
  <si>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</si>
  <si>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</si>
  <si>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</si>
  <si>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</si>
  <si>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</si>
  <si>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</si>
  <si>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</si>
  <si>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</si>
  <si>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</si>
  <si>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</si>
  <si>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</si>
  <si>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</si>
  <si>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</si>
  <si>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</si>
  <si>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</si>
  <si>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</si>
  <si>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</si>
  <si>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</si>
  <si>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</si>
  <si>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</si>
  <si>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</si>
  <si>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</si>
  <si>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</si>
  <si>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</si>
  <si>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</si>
  <si>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</si>
  <si>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</si>
  <si>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</si>
  <si>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</si>
  <si>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</si>
  <si>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</si>
  <si>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</si>
  <si>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</si>
  <si>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</si>
  <si>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</si>
  <si>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</si>
  <si>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</si>
  <si>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</si>
  <si>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</si>
  <si>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</si>
  <si>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</si>
  <si>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</si>
  <si>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</si>
  <si>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</si>
  <si>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</si>
  <si>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</si>
  <si>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</si>
  <si>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</si>
  <si>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</si>
  <si>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</si>
  <si>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</si>
  <si>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</si>
  <si>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</si>
  <si>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</si>
  <si>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</si>
  <si>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</si>
  <si>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</si>
  <si>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</si>
  <si>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</si>
  <si>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</si>
  <si>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</si>
  <si>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</si>
  <si>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</si>
  <si>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</si>
  <si>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</si>
  <si>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</si>
  <si>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</si>
  <si>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</si>
  <si>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</si>
  <si>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</si>
  <si>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</si>
  <si>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</si>
  <si>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</si>
  <si>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</si>
  <si>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</si>
  <si>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</si>
  <si>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</si>
  <si>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</si>
  <si>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</si>
  <si>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</si>
  <si>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</si>
  <si>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</si>
  <si>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</si>
  <si>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</si>
  <si>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</si>
  <si>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</si>
  <si>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</si>
  <si>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</si>
  <si>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</si>
  <si>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</si>
  <si>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</si>
  <si>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</si>
  <si>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</si>
  <si>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</si>
  <si>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</si>
  <si>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</si>
  <si>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</si>
  <si>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</si>
  <si>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</si>
  <si>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</si>
  <si>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</si>
  <si>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</si>
  <si>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</si>
  <si>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</si>
  <si>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</si>
  <si>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</si>
  <si>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</si>
  <si>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</si>
  <si>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</si>
  <si>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</si>
  <si>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</si>
  <si>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</si>
  <si>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</si>
  <si>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</si>
  <si>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</si>
  <si>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</si>
  <si>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</si>
  <si>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</si>
  <si>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</si>
  <si>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</si>
  <si>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</si>
  <si>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</si>
  <si>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</si>
  <si>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</si>
  <si>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</si>
  <si>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</si>
  <si>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</si>
  <si>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</si>
  <si>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</si>
  <si>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</si>
  <si>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</si>
  <si>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</si>
  <si>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</si>
  <si>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</si>
  <si>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</si>
  <si>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</si>
  <si>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</si>
  <si>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</si>
  <si>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</si>
  <si>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</si>
  <si>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</si>
  <si>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</si>
  <si>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</si>
  <si>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</si>
  <si>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</si>
  <si>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</si>
  <si>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</si>
  <si>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</si>
  <si>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</si>
  <si>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</si>
  <si>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</si>
  <si>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</si>
  <si>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</si>
  <si>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</si>
  <si>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</si>
  <si>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</si>
  <si>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</si>
  <si>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</si>
  <si>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</si>
  <si>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</si>
  <si>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</si>
  <si>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</si>
  <si>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</si>
  <si>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</si>
  <si>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</si>
  <si>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</si>
  <si>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</si>
  <si>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</si>
  <si>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</si>
  <si>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</si>
  <si>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</si>
  <si>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</si>
  <si>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</si>
  <si>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</si>
  <si>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</si>
  <si>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</si>
  <si>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</si>
  <si>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</si>
  <si>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</si>
  <si>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</si>
  <si>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</si>
  <si>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</si>
  <si>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</si>
  <si>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</si>
  <si>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</si>
  <si>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</si>
  <si>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</si>
  <si>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</si>
  <si>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</si>
  <si>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</si>
  <si>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</si>
  <si>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</si>
  <si>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</si>
  <si>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</si>
  <si>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</si>
  <si>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</si>
  <si>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</si>
  <si>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</si>
  <si>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</si>
  <si>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</si>
  <si>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</si>
  <si>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</si>
  <si>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</si>
  <si>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</si>
  <si>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</si>
  <si>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</si>
  <si>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</si>
  <si>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</si>
  <si>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</si>
  <si>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</si>
  <si>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</si>
  <si>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</si>
  <si>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</si>
  <si>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</si>
  <si>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</si>
  <si>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</si>
  <si>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</si>
  <si>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</si>
  <si>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</si>
  <si>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</si>
  <si>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</si>
  <si>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</si>
  <si>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</si>
  <si>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</si>
  <si>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</si>
  <si>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</si>
  <si>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</si>
  <si>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</si>
  <si>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</si>
  <si>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</si>
  <si>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</si>
  <si>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</si>
  <si>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</si>
  <si>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</si>
  <si>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</si>
  <si>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</si>
  <si>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</si>
  <si>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</si>
  <si>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</si>
  <si>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</si>
  <si>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</si>
  <si>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</si>
  <si>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</si>
  <si>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</si>
  <si>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</si>
  <si>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</si>
  <si>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</si>
  <si>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</si>
  <si>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</si>
  <si>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</si>
  <si>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</si>
  <si>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</si>
  <si>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</si>
  <si>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</si>
  <si>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</si>
  <si>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</si>
  <si>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</si>
  <si>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</si>
  <si>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</si>
  <si>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</si>
  <si>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</si>
  <si>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</si>
  <si>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</si>
  <si>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</si>
  <si>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</si>
  <si>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</si>
  <si>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</si>
  <si>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</si>
  <si>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</si>
  <si>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</si>
  <si>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</si>
  <si>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</si>
  <si>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</si>
  <si>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</si>
  <si>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</si>
  <si>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</si>
  <si>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</si>
  <si>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</si>
  <si>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</si>
  <si>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</si>
  <si>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</si>
  <si>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</si>
  <si>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</si>
  <si>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</si>
  <si>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</si>
  <si>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</si>
  <si>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</si>
  <si>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</si>
  <si>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</si>
  <si>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</si>
  <si>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</si>
  <si>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</si>
  <si>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</si>
  <si>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</si>
  <si>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</si>
  <si>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</si>
  <si>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</si>
  <si>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</si>
  <si>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</si>
  <si>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</si>
  <si>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</si>
  <si>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</si>
  <si>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</si>
  <si>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</si>
  <si>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</si>
  <si>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</si>
  <si>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</si>
  <si>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</si>
  <si>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</si>
  <si>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</si>
  <si>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</si>
  <si>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</si>
  <si>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</si>
  <si>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</si>
  <si>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</si>
  <si>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</si>
  <si>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</si>
  <si>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</si>
  <si>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</si>
  <si>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</si>
  <si>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</si>
  <si>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</si>
  <si>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</si>
  <si>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</si>
  <si>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</si>
  <si>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</si>
  <si>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</si>
  <si>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</si>
  <si>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</si>
  <si>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</si>
  <si>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</si>
  <si>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</si>
  <si>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</si>
  <si>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</si>
  <si>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</si>
  <si>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</si>
  <si>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</si>
  <si>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</si>
  <si>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</si>
  <si>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</si>
  <si>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</si>
  <si>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</si>
  <si>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</si>
  <si>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</si>
  <si>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</si>
  <si>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</si>
  <si>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</si>
  <si>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</si>
  <si>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</si>
  <si>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</si>
  <si>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</si>
  <si>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</si>
  <si>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</si>
  <si>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</si>
  <si>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</si>
  <si>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</si>
  <si>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</si>
  <si>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</si>
  <si>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</si>
  <si>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</si>
  <si>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</si>
  <si>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</si>
  <si>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</si>
  <si>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</si>
  <si>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</si>
  <si>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</si>
  <si>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</si>
  <si>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</si>
  <si>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</si>
  <si>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</si>
  <si>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</si>
  <si>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</si>
  <si>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</si>
  <si>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</si>
  <si>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</si>
  <si>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</si>
  <si>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</si>
  <si>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</si>
  <si>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</si>
  <si>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</si>
  <si>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</si>
  <si>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</si>
  <si>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</si>
  <si>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</si>
  <si>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</si>
  <si>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</si>
  <si>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</si>
  <si>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</si>
  <si>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</si>
  <si>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</si>
  <si>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</si>
  <si>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</si>
  <si>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</si>
  <si>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</si>
  <si>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</si>
  <si>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</si>
  <si>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</si>
  <si>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</si>
  <si>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</si>
  <si>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</si>
  <si>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</si>
  <si>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</si>
  <si>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</si>
  <si>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</si>
  <si>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</si>
  <si>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</si>
  <si>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</si>
  <si>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</si>
  <si>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</si>
  <si>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</si>
  <si>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</si>
  <si>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</si>
  <si>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</si>
  <si>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</si>
  <si>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</si>
  <si>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</si>
  <si>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</si>
  <si>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</si>
  <si>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</si>
  <si>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</si>
  <si>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</si>
  <si>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</si>
  <si>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</si>
  <si>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</si>
  <si>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</si>
  <si>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</si>
  <si>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</si>
  <si>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</si>
  <si>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</si>
  <si>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</si>
  <si>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</si>
  <si>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</si>
  <si>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</si>
  <si>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</si>
  <si>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</si>
  <si>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</si>
  <si>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</si>
  <si>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</si>
  <si>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</si>
  <si>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</si>
  <si>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</si>
  <si>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</si>
  <si>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</si>
  <si>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</si>
  <si>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</si>
  <si>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</si>
  <si>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</si>
  <si>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</si>
  <si>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</si>
  <si>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</si>
  <si>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</si>
  <si>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</si>
  <si>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</si>
  <si>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</si>
  <si>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</si>
  <si>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</si>
  <si>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</si>
  <si>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</si>
  <si>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</si>
  <si>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</si>
  <si>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</si>
  <si>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</si>
  <si>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</si>
  <si>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</si>
  <si>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</si>
  <si>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</si>
  <si>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</si>
  <si>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</si>
  <si>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</si>
  <si>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</si>
  <si>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</si>
  <si>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</si>
  <si>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</si>
  <si>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</si>
  <si>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</si>
  <si>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</si>
  <si>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</si>
  <si>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</si>
  <si>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</si>
  <si>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</si>
  <si>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</si>
  <si>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</si>
  <si>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</si>
  <si>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</si>
  <si>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</si>
  <si>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</si>
  <si>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</si>
  <si>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</si>
  <si>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</si>
  <si>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</si>
  <si>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</si>
  <si>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</si>
  <si>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</si>
  <si>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</si>
  <si>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</si>
  <si>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</si>
  <si>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</si>
  <si>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</si>
  <si>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</si>
  <si>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</si>
  <si>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</si>
  <si>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</si>
  <si>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</si>
  <si>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</si>
  <si>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</si>
  <si>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</si>
  <si>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</si>
  <si>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</si>
  <si>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</si>
  <si>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</si>
  <si>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</si>
  <si>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</si>
  <si>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</si>
  <si>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</si>
  <si>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</si>
  <si>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</si>
  <si>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</si>
  <si>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</si>
  <si>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</si>
  <si>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</si>
  <si>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</si>
  <si>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</si>
  <si>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</si>
  <si>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</si>
  <si>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</si>
  <si>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</si>
  <si>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</si>
  <si>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</si>
  <si>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</si>
  <si>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</si>
  <si>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</si>
  <si>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</si>
  <si>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</si>
  <si>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</si>
  <si>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</si>
  <si>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</si>
  <si>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</si>
  <si>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</si>
  <si>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</si>
  <si>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</si>
  <si>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</si>
  <si>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</si>
  <si>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</si>
  <si>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</si>
  <si>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</si>
  <si>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</si>
  <si>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</si>
  <si>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</si>
  <si>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</si>
  <si>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</si>
  <si>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</si>
  <si>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</si>
  <si>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</si>
  <si>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</si>
  <si>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</si>
  <si>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</si>
  <si>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</si>
  <si>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</si>
  <si>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</si>
  <si>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</si>
  <si>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</si>
  <si>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</si>
  <si>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</si>
  <si>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</si>
  <si>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</si>
  <si>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</si>
  <si>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</si>
  <si>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</si>
  <si>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</si>
  <si>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</si>
  <si>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</si>
  <si>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</si>
  <si>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</si>
  <si>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</si>
  <si>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</si>
  <si>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</si>
  <si>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</si>
  <si>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</si>
  <si>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</si>
  <si>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</si>
  <si>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</si>
  <si>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</si>
  <si>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</si>
  <si>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</si>
  <si>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</si>
  <si>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</si>
  <si>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</si>
  <si>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</si>
  <si>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</si>
  <si>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</si>
  <si>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</si>
  <si>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</si>
  <si>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</si>
  <si>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</si>
  <si>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</si>
  <si>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</si>
  <si>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</si>
  <si>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</si>
  <si>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</si>
  <si>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</si>
  <si>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</si>
  <si>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</si>
  <si>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</si>
  <si>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</si>
  <si>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</si>
  <si>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</si>
  <si>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</si>
  <si>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</si>
  <si>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</si>
  <si>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</si>
  <si>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</si>
  <si>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</si>
  <si>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</si>
  <si>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</si>
  <si>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</si>
  <si>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</si>
  <si>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</si>
  <si>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</si>
  <si>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</si>
  <si>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</si>
  <si>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</si>
  <si>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</si>
  <si>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</si>
  <si>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</si>
  <si>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</si>
  <si>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</si>
  <si>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</si>
  <si>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</si>
  <si>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</si>
  <si>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</si>
  <si>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</si>
  <si>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</si>
  <si>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</si>
  <si>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</si>
  <si>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</si>
  <si>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</si>
  <si>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</si>
  <si>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</si>
  <si>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</si>
  <si>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</si>
  <si>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</si>
  <si>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</si>
  <si>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</si>
  <si>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</si>
  <si>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</si>
  <si>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</si>
  <si>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</si>
  <si>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</si>
  <si>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</si>
  <si>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</si>
  <si>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</si>
  <si>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</si>
  <si>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</si>
  <si>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</si>
  <si>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</si>
  <si>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</si>
  <si>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</si>
  <si>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</si>
  <si>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</si>
  <si>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</si>
  <si>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</si>
  <si>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</si>
  <si>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</si>
  <si>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</si>
  <si>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</si>
  <si>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</si>
  <si>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</si>
  <si>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</si>
  <si>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</si>
  <si>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</si>
  <si>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</si>
  <si>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</si>
  <si>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</si>
  <si>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</si>
  <si>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</si>
  <si>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</si>
  <si>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</si>
  <si>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</si>
  <si>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</si>
  <si>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</si>
  <si>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</si>
  <si>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</si>
  <si>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</si>
  <si>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</si>
  <si>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</si>
  <si>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</si>
  <si>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</si>
  <si>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</si>
  <si>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</si>
  <si>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</si>
  <si>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</si>
  <si>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</si>
  <si>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</si>
  <si>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</si>
  <si>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</si>
  <si>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</si>
  <si>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</si>
  <si>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</si>
  <si>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</si>
  <si>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</si>
  <si>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</si>
  <si>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</si>
  <si>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</si>
  <si>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</si>
  <si>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</si>
  <si>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</si>
  <si>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</si>
  <si>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</si>
  <si>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</si>
  <si>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</si>
  <si>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</si>
  <si>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</si>
  <si>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</si>
  <si>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</si>
  <si>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</si>
  <si>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</si>
  <si>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</si>
  <si>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</si>
  <si>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</si>
  <si>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</si>
  <si>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</si>
  <si>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</si>
  <si>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</si>
  <si>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</si>
  <si>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</si>
  <si>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</si>
  <si>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</si>
  <si>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</si>
  <si>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</si>
  <si>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</si>
  <si>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</si>
  <si>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</si>
  <si>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</si>
  <si>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</si>
  <si>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</si>
  <si>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</si>
  <si>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</si>
  <si>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</si>
  <si>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</si>
  <si>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</si>
  <si>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</si>
  <si>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</si>
  <si>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</si>
  <si>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</si>
  <si>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</si>
  <si>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</si>
  <si>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</si>
  <si>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</si>
  <si>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</si>
  <si>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</si>
  <si>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</si>
  <si>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</si>
  <si>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</si>
  <si>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</si>
  <si>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</si>
  <si>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</si>
  <si>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</si>
  <si>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</si>
  <si>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</si>
  <si>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</si>
  <si>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</si>
  <si>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</si>
  <si>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</si>
  <si>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</si>
  <si>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</si>
  <si>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</si>
  <si>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</si>
  <si>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</si>
  <si>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</si>
  <si>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</si>
  <si>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</si>
  <si>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</si>
  <si>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</si>
  <si>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</si>
  <si>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</si>
  <si>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</si>
  <si>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</si>
  <si>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</si>
  <si>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</si>
  <si>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</si>
  <si>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</si>
  <si>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</si>
  <si>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</si>
  <si>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</si>
  <si>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</si>
  <si>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</si>
  <si>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</si>
  <si>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</si>
  <si>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</si>
  <si>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</si>
  <si>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</si>
  <si>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</si>
  <si>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</si>
  <si>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</si>
  <si>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</si>
  <si>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</si>
  <si>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</si>
  <si>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</si>
  <si>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</si>
  <si>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</si>
  <si>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</si>
  <si>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</si>
  <si>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</si>
  <si>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</si>
  <si>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</si>
  <si>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</si>
  <si>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</si>
  <si>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</si>
  <si>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</si>
  <si>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</si>
  <si>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</si>
  <si>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</si>
  <si>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</si>
  <si>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</si>
  <si>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</si>
  <si>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</si>
  <si>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</si>
  <si>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</si>
  <si>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</si>
  <si>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</si>
  <si>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</si>
  <si>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</si>
  <si>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</si>
  <si>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</si>
  <si>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</si>
  <si>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</si>
  <si>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</si>
  <si>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</si>
  <si>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</si>
  <si>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</si>
  <si>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</si>
  <si>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</si>
  <si>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</si>
  <si>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</si>
  <si>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</si>
  <si>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</si>
  <si>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</si>
  <si>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</si>
  <si>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</si>
  <si>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</si>
  <si>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</si>
  <si>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</si>
  <si>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</si>
  <si>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</si>
  <si>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</si>
  <si>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</si>
  <si>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</si>
  <si>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</si>
  <si>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</si>
  <si>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</si>
  <si>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</si>
  <si>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</si>
  <si>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</si>
  <si>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</si>
  <si>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</si>
  <si>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</si>
  <si>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</si>
  <si>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</si>
  <si>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</si>
  <si>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</si>
  <si>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</si>
  <si>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</si>
  <si>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</si>
  <si>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</si>
  <si>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</si>
  <si>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</si>
  <si>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</si>
  <si>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</si>
  <si>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</si>
  <si>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</si>
  <si>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</si>
  <si>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</si>
  <si>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</si>
  <si>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</si>
  <si>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</si>
  <si>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</si>
  <si>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</si>
  <si>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</si>
  <si>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</si>
  <si>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</si>
  <si>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</si>
  <si>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</si>
  <si>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</si>
  <si>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</si>
  <si>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</si>
  <si>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</si>
  <si>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</si>
  <si>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</si>
  <si>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</si>
  <si>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</si>
  <si>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</si>
  <si>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</si>
  <si>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</si>
  <si>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</si>
  <si>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</si>
  <si>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</si>
  <si>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</si>
  <si>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</si>
  <si>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</si>
  <si>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</si>
  <si>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</si>
  <si>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</si>
  <si>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</si>
  <si>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</si>
  <si>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</si>
  <si>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</si>
  <si>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</si>
  <si>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</si>
  <si>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</si>
  <si>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</si>
  <si>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</si>
  <si>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</si>
  <si>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</si>
  <si>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</si>
  <si>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</si>
  <si>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</si>
  <si>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</si>
  <si>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</si>
  <si>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</si>
  <si>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</si>
  <si>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</si>
  <si>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</si>
  <si>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</si>
  <si>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</si>
  <si>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</si>
  <si>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</si>
  <si>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</si>
  <si>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</si>
  <si>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</si>
  <si>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</si>
  <si>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</si>
  <si>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</si>
  <si>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</si>
  <si>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</si>
  <si>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</si>
  <si>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</si>
  <si>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</si>
  <si>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</si>
  <si>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</si>
  <si>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</si>
  <si>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</si>
  <si>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</si>
  <si>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</si>
  <si>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</si>
  <si>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</si>
  <si>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</si>
  <si>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</si>
  <si>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</si>
  <si>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</si>
  <si>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</si>
  <si>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</si>
  <si>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</si>
  <si>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</si>
  <si>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</si>
  <si>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</si>
  <si>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</si>
  <si>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</si>
  <si>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</si>
  <si>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</si>
  <si>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</si>
  <si>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</si>
  <si>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</si>
  <si>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</si>
  <si>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</si>
  <si>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</si>
  <si>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</si>
  <si>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</si>
  <si>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</si>
  <si>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</si>
  <si>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</si>
  <si>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</si>
  <si>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</si>
  <si>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</si>
  <si>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</si>
  <si>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</si>
  <si>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</si>
  <si>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</si>
  <si>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</si>
  <si>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</si>
  <si>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</si>
  <si>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</si>
  <si>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</si>
  <si>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</si>
  <si>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</si>
  <si>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</si>
  <si>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</si>
  <si>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</si>
  <si>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</si>
  <si>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</si>
  <si>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</si>
  <si>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</si>
  <si>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</si>
  <si>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</si>
  <si>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</si>
  <si>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</si>
  <si>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</si>
  <si>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</si>
  <si>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</si>
  <si>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</si>
  <si>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</si>
  <si>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</si>
  <si>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</si>
  <si>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</si>
  <si>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</si>
  <si>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</si>
  <si>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</si>
  <si>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</si>
  <si>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</si>
  <si>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</si>
  <si>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</si>
  <si>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</si>
  <si>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</si>
  <si>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</si>
  <si>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</si>
  <si>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</si>
  <si>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</si>
  <si>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</si>
  <si>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</si>
  <si>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</si>
  <si>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</si>
  <si>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</si>
  <si>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</si>
  <si>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</si>
  <si>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</si>
  <si>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</si>
  <si>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</si>
  <si>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</si>
  <si>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</si>
  <si>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</si>
  <si>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</si>
  <si>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</si>
  <si>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</si>
  <si>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</si>
  <si>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</si>
  <si>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</si>
  <si>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</si>
  <si>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</si>
  <si>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</si>
  <si>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</si>
  <si>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</si>
  <si>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</si>
  <si>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</si>
  <si>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</si>
  <si>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</si>
  <si>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</si>
  <si>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</si>
  <si>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</si>
  <si>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</si>
  <si>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</si>
  <si>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</si>
  <si>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</si>
  <si>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</si>
  <si>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</si>
  <si>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</si>
  <si>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</si>
  <si>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</si>
  <si>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</si>
  <si>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</si>
  <si>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</si>
  <si>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</si>
  <si>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</si>
  <si>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</si>
  <si>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</si>
  <si>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</si>
  <si>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</si>
  <si>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</si>
  <si>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</si>
  <si>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</si>
  <si>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</si>
  <si>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</si>
  <si>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</si>
  <si>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</si>
  <si>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</si>
  <si>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</si>
  <si>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</si>
  <si>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</si>
  <si>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</si>
  <si>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</si>
  <si>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</si>
  <si>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</si>
  <si>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</si>
  <si>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</si>
  <si>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</si>
  <si>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</si>
  <si>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</si>
  <si>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</si>
  <si>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</si>
  <si>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</si>
  <si>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</si>
  <si>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</si>
  <si>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</si>
  <si>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</si>
  <si>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</si>
  <si>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</si>
  <si>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</si>
  <si>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</si>
  <si>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</si>
  <si>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</si>
  <si>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</si>
  <si>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</si>
  <si>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</si>
  <si>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</si>
  <si>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</si>
  <si>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</si>
  <si>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</si>
  <si>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</si>
  <si>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</si>
  <si>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</si>
  <si>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</si>
  <si>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</si>
  <si>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</si>
  <si>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</si>
  <si>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</si>
  <si>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</si>
  <si>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</si>
  <si>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</si>
  <si>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</si>
  <si>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</si>
  <si>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</si>
  <si>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</si>
  <si>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</si>
  <si>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</si>
  <si>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</si>
  <si>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</si>
  <si>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</si>
  <si>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</si>
  <si>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</si>
  <si>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</si>
  <si>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</si>
  <si>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</si>
  <si>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</si>
  <si>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</si>
  <si>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</si>
  <si>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</si>
  <si>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</si>
  <si>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</si>
  <si>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</si>
  <si>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</si>
  <si>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</si>
  <si>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</si>
  <si>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</si>
  <si>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</si>
  <si>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</si>
  <si>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</si>
  <si>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</si>
  <si>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</si>
  <si>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</si>
  <si>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</si>
  <si>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</si>
  <si>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</si>
  <si>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</si>
  <si>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</si>
  <si>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</si>
  <si>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</si>
  <si>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</si>
  <si>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</si>
  <si>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</si>
  <si>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</si>
  <si>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</si>
  <si>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</si>
  <si>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</si>
  <si>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</si>
  <si>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</si>
  <si>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</si>
  <si>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</si>
  <si>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</si>
  <si>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</si>
  <si>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</si>
  <si>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</si>
  <si>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</si>
  <si>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</si>
  <si>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</si>
  <si>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</si>
  <si>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</si>
  <si>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</si>
  <si>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</si>
  <si>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</si>
  <si>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</si>
  <si>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</si>
  <si>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</si>
  <si>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</si>
  <si>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</si>
  <si>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</si>
  <si>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</si>
  <si>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</si>
  <si>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</si>
  <si>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</si>
  <si>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</si>
  <si>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</si>
  <si>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</si>
  <si>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</si>
  <si>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</si>
  <si>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</si>
  <si>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</si>
  <si>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</si>
  <si>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</si>
  <si>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</si>
  <si>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</si>
  <si>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</si>
  <si>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</si>
  <si>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</si>
  <si>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</si>
  <si>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</si>
  <si>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</si>
  <si>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</si>
  <si>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</si>
  <si>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</si>
  <si>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</si>
  <si>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</si>
  <si>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</si>
  <si>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</si>
  <si>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</si>
  <si>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</si>
  <si>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</si>
  <si>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</si>
  <si>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</si>
  <si>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</si>
  <si>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</si>
  <si>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</si>
  <si>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</si>
  <si>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</si>
  <si>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</si>
  <si>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</si>
  <si>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</si>
  <si>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</si>
  <si>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</si>
  <si>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</si>
  <si>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</si>
  <si>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</si>
  <si>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</si>
  <si>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</si>
  <si>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</si>
  <si>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</si>
  <si>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</si>
  <si>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</si>
  <si>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</si>
  <si>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</si>
  <si>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</si>
  <si>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</si>
  <si>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</si>
  <si>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</si>
  <si>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</si>
  <si>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</si>
  <si>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</si>
  <si>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</si>
  <si>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</si>
  <si>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</si>
  <si>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</si>
  <si>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</si>
  <si>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</si>
  <si>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</si>
  <si>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</si>
  <si>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</si>
  <si>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</si>
  <si>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</si>
  <si>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</si>
  <si>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</si>
  <si>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</si>
  <si>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</si>
  <si>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</si>
  <si>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</si>
  <si>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</si>
  <si>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</si>
  <si>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</si>
  <si>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</si>
  <si>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</si>
  <si>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</si>
  <si>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</si>
  <si>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</si>
  <si>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</si>
  <si>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</si>
  <si>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</si>
  <si>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</si>
  <si>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</si>
  <si>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</si>
  <si>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</si>
  <si>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</si>
  <si>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</si>
  <si>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</si>
  <si>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</si>
  <si>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</si>
  <si>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</si>
  <si>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</si>
  <si>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</si>
  <si>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</si>
  <si>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</si>
  <si>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</si>
  <si>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</si>
  <si>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</si>
  <si>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</si>
  <si>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</si>
  <si>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</si>
  <si>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</si>
  <si>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</si>
  <si>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</si>
  <si>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</si>
  <si>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</si>
  <si>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</si>
  <si>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</si>
  <si>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</si>
  <si>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</si>
  <si>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</si>
  <si>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</si>
  <si>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</si>
  <si>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</si>
  <si>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</si>
  <si>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</si>
  <si>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</si>
  <si>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</si>
  <si>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</si>
  <si>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</si>
  <si>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</si>
  <si>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</si>
  <si>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</si>
  <si>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</si>
  <si>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</si>
  <si>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</si>
  <si>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</si>
  <si>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</si>
  <si>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</si>
  <si>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</si>
  <si>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</si>
  <si>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</si>
  <si>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</si>
  <si>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</si>
  <si>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</si>
  <si>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</si>
  <si>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</si>
  <si>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</si>
  <si>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</si>
  <si>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</si>
  <si>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</si>
  <si>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</si>
  <si>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</si>
  <si>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</si>
  <si>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</si>
  <si>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</si>
  <si>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</si>
  <si>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</si>
  <si>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</si>
  <si>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</si>
  <si>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</si>
  <si>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</si>
  <si>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</si>
  <si>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</si>
  <si>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</si>
  <si>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</si>
  <si>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</si>
  <si>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</si>
  <si>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</si>
  <si>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</si>
  <si>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</si>
  <si>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</si>
  <si>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</si>
  <si>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</si>
  <si>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</si>
  <si>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</si>
  <si>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</si>
  <si>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</si>
  <si>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</si>
  <si>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</si>
  <si>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</si>
  <si>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</si>
  <si>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</si>
  <si>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</si>
  <si>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</si>
  <si>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</si>
  <si>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</si>
  <si>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</si>
  <si>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</si>
  <si>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</si>
  <si>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</si>
  <si>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</si>
  <si>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</si>
  <si>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</si>
  <si>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</si>
  <si>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</si>
  <si>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</si>
  <si>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</si>
  <si>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</si>
  <si>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</si>
  <si>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</si>
  <si>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</si>
  <si>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</si>
  <si>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</si>
  <si>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</si>
  <si>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</si>
  <si>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</si>
  <si>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</si>
  <si>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</si>
  <si>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</si>
  <si>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</si>
  <si>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</si>
  <si>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</si>
  <si>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</si>
  <si>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</si>
  <si>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</si>
  <si>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</si>
  <si>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</si>
  <si>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</si>
  <si>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</si>
  <si>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</si>
  <si>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</si>
  <si>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</si>
  <si>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</si>
  <si>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</si>
  <si>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</si>
  <si>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</si>
  <si>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</si>
  <si>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</si>
  <si>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</si>
  <si>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</si>
  <si>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</si>
  <si>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</si>
  <si>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</si>
  <si>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</si>
  <si>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</si>
  <si>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</si>
  <si>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</si>
  <si>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</si>
  <si>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</si>
  <si>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</si>
  <si>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</si>
  <si>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</si>
  <si>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</si>
  <si>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</si>
  <si>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</si>
  <si>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</si>
  <si>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</si>
  <si>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</si>
  <si>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</si>
  <si>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</si>
  <si>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</si>
  <si>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</si>
  <si>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</si>
  <si>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</si>
  <si>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</si>
  <si>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</si>
  <si>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</si>
  <si>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</si>
  <si>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</si>
  <si>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</si>
  <si>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</si>
  <si>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</si>
  <si>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</si>
  <si>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</si>
  <si>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</si>
  <si>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</si>
  <si>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</si>
  <si>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</si>
  <si>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</si>
  <si>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</si>
  <si>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</si>
  <si>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</si>
  <si>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</si>
  <si>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</si>
  <si>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</si>
  <si>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</si>
  <si>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</si>
  <si>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</si>
  <si>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</si>
  <si>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</si>
  <si>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</si>
  <si>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</si>
  <si>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</si>
  <si>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</si>
  <si>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</si>
  <si>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</si>
  <si>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</si>
  <si>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</si>
  <si>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</si>
  <si>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</si>
  <si>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</si>
  <si>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</si>
  <si>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</si>
  <si>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</si>
  <si>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</si>
  <si>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</si>
  <si>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</si>
  <si>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</si>
  <si>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</si>
  <si>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</si>
  <si>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</si>
  <si>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</si>
  <si>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</si>
  <si>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</si>
  <si>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</si>
  <si>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</si>
  <si>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</si>
  <si>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</si>
  <si>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</si>
  <si>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</si>
  <si>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</si>
  <si>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</si>
  <si>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</si>
  <si>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</si>
  <si>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</si>
  <si>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</si>
  <si>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</si>
  <si>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</si>
  <si>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</si>
  <si>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</si>
  <si>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</si>
  <si>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</si>
  <si>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</si>
  <si>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</si>
  <si>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</si>
  <si>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</si>
  <si>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</si>
  <si>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</si>
  <si>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</si>
  <si>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</si>
  <si>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</si>
  <si>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</si>
  <si>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</si>
  <si>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</si>
  <si>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</si>
  <si>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</si>
  <si>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</si>
  <si>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</si>
  <si>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</si>
  <si>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</si>
  <si>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</si>
  <si>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</si>
  <si>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</si>
  <si>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</si>
  <si>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</si>
  <si>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</si>
  <si>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</si>
  <si>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</si>
  <si>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</si>
  <si>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</si>
  <si>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</si>
  <si>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</si>
  <si>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</si>
  <si>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</si>
  <si>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</si>
  <si>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</si>
  <si>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</si>
  <si>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</si>
  <si>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</si>
  <si>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</si>
  <si>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</si>
  <si>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</si>
  <si>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</si>
  <si>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</si>
  <si>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</si>
  <si>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</si>
  <si>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</si>
  <si>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</si>
  <si>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</si>
  <si>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</si>
  <si>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</si>
  <si>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</si>
  <si>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</si>
  <si>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</si>
  <si>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</si>
  <si>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</si>
  <si>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</si>
  <si>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</si>
  <si>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</si>
  <si>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</si>
  <si>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</si>
  <si>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</si>
  <si>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</si>
  <si>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</si>
  <si>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</si>
  <si>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</si>
  <si>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</si>
  <si>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</si>
  <si>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</si>
  <si>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</si>
  <si>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</si>
  <si>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</si>
  <si>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</si>
  <si>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</si>
  <si>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</si>
  <si>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</si>
  <si>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</si>
  <si>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</si>
  <si>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</si>
  <si>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</si>
  <si>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</si>
  <si>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</si>
  <si>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</si>
  <si>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</si>
  <si>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</si>
  <si>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</si>
  <si>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</si>
  <si>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</si>
  <si>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</si>
  <si>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</si>
  <si>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</si>
  <si>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</si>
  <si>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</si>
  <si>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</si>
  <si>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</si>
  <si>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</si>
  <si>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</si>
  <si>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</si>
  <si>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</si>
  <si>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</si>
  <si>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</si>
  <si>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</si>
  <si>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</si>
  <si>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</si>
  <si>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</si>
  <si>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</si>
  <si>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</si>
  <si>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</si>
  <si>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</si>
  <si>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</si>
  <si>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</si>
  <si>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</si>
  <si>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</si>
  <si>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</si>
  <si>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</si>
  <si>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</si>
  <si>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</si>
  <si>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</si>
  <si>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</si>
  <si>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</si>
  <si>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</si>
  <si>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</si>
  <si>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</si>
  <si>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</si>
  <si>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</si>
  <si>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</si>
  <si>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</si>
  <si>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</si>
  <si>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</si>
  <si>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</si>
  <si>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</si>
  <si>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</si>
  <si>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</si>
  <si>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</si>
  <si>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</si>
  <si>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</si>
  <si>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</si>
  <si>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</si>
  <si>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</si>
  <si>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</si>
  <si>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</si>
  <si>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</si>
  <si>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</si>
  <si>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</si>
  <si>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</si>
  <si>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</si>
  <si>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</si>
  <si>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</si>
  <si>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</si>
  <si>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</si>
  <si>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</si>
  <si>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</si>
  <si>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</si>
  <si>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</si>
  <si>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</si>
  <si>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</si>
  <si>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</si>
  <si>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</si>
  <si>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</si>
  <si>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</si>
  <si>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</si>
  <si>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</si>
  <si>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</si>
  <si>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</si>
  <si>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</si>
  <si>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</si>
  <si>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</si>
  <si>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</si>
  <si>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</si>
  <si>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</si>
  <si>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</si>
  <si>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</si>
  <si>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</si>
  <si>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</si>
  <si>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</si>
  <si>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</si>
  <si>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</si>
  <si>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</si>
  <si>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</si>
  <si>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</si>
  <si>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</si>
  <si>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</si>
  <si>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</si>
  <si>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</si>
  <si>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</si>
  <si>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</si>
  <si>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</si>
  <si>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</si>
  <si>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</si>
  <si>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</si>
  <si>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</si>
  <si>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</si>
  <si>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</si>
  <si>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</si>
  <si>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</si>
  <si>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</si>
  <si>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</si>
  <si>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</si>
  <si>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</si>
  <si>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</si>
  <si>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</si>
  <si>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</si>
  <si>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</si>
  <si>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</si>
  <si>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</si>
  <si>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</si>
  <si>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</si>
  <si>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</si>
  <si>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</si>
  <si>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</si>
  <si>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</si>
  <si>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</si>
  <si>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</si>
  <si>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</si>
  <si>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</si>
  <si>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</si>
  <si>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</si>
  <si>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</si>
  <si>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</si>
  <si>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</si>
  <si>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</si>
  <si>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</si>
  <si>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</si>
  <si>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</si>
  <si>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</si>
  <si>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</si>
  <si>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</si>
  <si>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</si>
  <si>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</si>
  <si>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</si>
  <si>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</si>
  <si>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</si>
  <si>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</si>
  <si>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</si>
  <si>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</si>
  <si>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</si>
  <si>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</si>
  <si>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</si>
  <si>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</si>
  <si>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</si>
  <si>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</si>
  <si>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</si>
  <si>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</si>
  <si>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</si>
  <si>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</si>
  <si>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</si>
  <si>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</si>
  <si>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</si>
  <si>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</si>
  <si>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</si>
  <si>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</si>
  <si>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</si>
  <si>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</si>
  <si>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</si>
  <si>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</si>
  <si>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</si>
  <si>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</si>
  <si>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</si>
  <si>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</si>
  <si>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</si>
  <si>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</si>
  <si>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</si>
  <si>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</si>
  <si>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</si>
  <si>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</si>
  <si>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</si>
  <si>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</si>
  <si>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</si>
  <si>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</si>
  <si>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</si>
  <si>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</si>
  <si>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</si>
  <si>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</si>
  <si>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</si>
  <si>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</si>
  <si>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</si>
  <si>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</si>
  <si>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</si>
  <si>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</si>
  <si>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</si>
  <si>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</si>
  <si>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</si>
  <si>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</si>
  <si>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</si>
  <si>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</si>
  <si>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</si>
  <si>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</si>
  <si>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</si>
  <si>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</si>
  <si>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</si>
  <si>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</si>
  <si>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</si>
  <si>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</si>
  <si>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</si>
  <si>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</si>
  <si>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</si>
  <si>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</si>
  <si>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</si>
  <si>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</si>
  <si>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</si>
  <si>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</si>
  <si>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</si>
  <si>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</si>
  <si>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</si>
  <si>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</si>
  <si>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</si>
  <si>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</si>
  <si>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</si>
  <si>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</si>
  <si>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</si>
  <si>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</si>
  <si>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</si>
  <si>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</si>
  <si>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</si>
  <si>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</si>
  <si>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</si>
  <si>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</si>
  <si>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</si>
  <si>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</si>
  <si>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</si>
  <si>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</si>
  <si>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</si>
  <si>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</si>
  <si>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</si>
  <si>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</si>
  <si>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</si>
  <si>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</si>
  <si>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</si>
  <si>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</si>
  <si>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</si>
  <si>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</si>
  <si>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</si>
  <si>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</si>
  <si>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</si>
  <si>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</si>
  <si>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</si>
  <si>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</si>
  <si>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</si>
  <si>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</si>
  <si>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</si>
  <si>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</si>
  <si>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</si>
  <si>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</si>
  <si>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</si>
  <si>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</si>
  <si>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</si>
  <si>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</si>
  <si>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</si>
  <si>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</si>
  <si>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</si>
  <si>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</si>
  <si>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</si>
  <si>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</si>
  <si>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</si>
  <si>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</si>
  <si>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</si>
  <si>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</si>
  <si>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</si>
  <si>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</si>
  <si>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</si>
  <si>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</si>
  <si>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</si>
  <si>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</si>
  <si>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</si>
  <si>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</si>
  <si>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</si>
  <si>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</si>
  <si>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</si>
  <si>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</si>
  <si>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</si>
  <si>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</si>
  <si>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</si>
  <si>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</si>
  <si>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</si>
  <si>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</si>
  <si>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</si>
  <si>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</si>
  <si>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</si>
  <si>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</si>
  <si>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</si>
  <si>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</si>
  <si>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</si>
  <si>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</si>
  <si>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</si>
  <si>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</si>
  <si>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</si>
  <si>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</si>
  <si>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</si>
  <si>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</si>
  <si>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</si>
  <si>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</si>
  <si>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</si>
  <si>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</si>
  <si>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</si>
  <si>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</si>
  <si>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</si>
  <si>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</si>
  <si>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</si>
  <si>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</si>
  <si>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</si>
  <si>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</si>
  <si>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</si>
  <si>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</si>
  <si>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</si>
  <si>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</si>
  <si>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</si>
  <si>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</si>
  <si>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</si>
  <si>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</si>
  <si>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</si>
  <si>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</si>
  <si>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</si>
  <si>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</si>
  <si>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</si>
  <si>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</si>
  <si>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</si>
  <si>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</si>
  <si>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</si>
  <si>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</si>
  <si>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</si>
  <si>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</si>
  <si>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</si>
  <si>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</si>
  <si>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</si>
  <si>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</si>
  <si>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</si>
  <si>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</si>
  <si>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</si>
  <si>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</si>
  <si>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</si>
  <si>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</si>
  <si>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</si>
  <si>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</si>
  <si>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</si>
  <si>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</si>
  <si>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</si>
  <si>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</si>
  <si>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</si>
  <si>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</si>
  <si>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</si>
  <si>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</si>
  <si>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</si>
  <si>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</si>
  <si>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</si>
  <si>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</si>
  <si>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</si>
  <si>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</si>
  <si>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</si>
  <si>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</si>
  <si>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</si>
  <si>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</si>
  <si>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</si>
  <si>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</si>
  <si>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</si>
  <si>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</si>
  <si>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b756</t>
  </si>
  <si>
    <t>Ирина Азманова</t>
  </si>
  <si>
    <t>Диана Димитрова</t>
  </si>
  <si>
    <t>Атанас Атанасов</t>
  </si>
  <si>
    <t>10.01.2023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</si>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</sst>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 t="str">
        <f>+OTCHET!B9</f>
        <v>Твърдица</v>
      </c>
      <c r="C2" s="1661"/>
      <c r="D2" s="1662"/>
      <c r="E2" s="1008"/>
      <c r="F2" s="1009">
        <f>+OTCHET!H9</f>
        <v>0</v>
      </c>
      <c r="G2" s="1010" t="str">
        <f>+OTCHET!F12</f>
        <v>7004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0" t="s">
        <v>984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671">
        <f>+Q4</f>
        <v>2022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2" t="s">
        <v>963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675" t="s">
        <v>964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1001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1" t="s">
        <v>1982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4" t="s">
        <v>1981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1" t="s">
        <v>1003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1005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1007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1" t="s">
        <v>1009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1011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1013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7" t="s">
        <v>1983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1016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8" t="s">
        <v>1019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1" t="s">
        <v>1021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7" t="s">
        <v>1023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1025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0" t="s">
        <v>1032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3" t="s">
        <v>1034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6" t="s">
        <v>1036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9" t="s">
        <v>1038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0" t="s">
        <v>1040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8" t="s">
        <v>1043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1" t="s">
        <v>1045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1" t="s">
        <v>1046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7" t="s">
        <v>1048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1050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1052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1056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1058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1060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1062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1064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1066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1069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1071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1073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1075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1079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1082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1084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1086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1089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1091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1093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1096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1098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1100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1102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1105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1107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1109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1115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1117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1119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1122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1124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1126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1128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1130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1133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1135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1137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1139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1143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1145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1147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1150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1152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1154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1157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1159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1161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8" t="s">
        <v>1164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1166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0" t="s">
        <v>1168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5" t="s">
        <v>1170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1173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1177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1179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1181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8" t="s">
        <v>1184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1186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720" t="s">
        <v>1188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3" t="s">
        <v>1190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10.01.2023 г.</v>
      </c>
      <c r="D134" s="1236" t="s">
        <v>1192</v>
      </c>
      <c r="E134" s="1008"/>
      <c r="F134" s="1727"/>
      <c r="G134" s="1727"/>
      <c r="H134" s="1008"/>
      <c r="I134" s="1293" t="s">
        <v>1193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2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2022 г.</v>
      </c>
      <c r="F17" s="1736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5"/>
      <c r="F18" s="1737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8" t="s">
        <v>975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6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РА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1854</v>
      </c>
      <c r="C9" s="1795"/>
      <c r="D9" s="1796"/>
      <c r="E9" s="115">
        <f>DATE($C$3,1,1)</f>
        <v>44562</v>
      </c>
      <c r="F9" s="116">
        <v>44926</v>
      </c>
      <c r="G9" s="113"/>
      <c r="H9" s="1404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41" t="s">
        <v>957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Твърдица</v>
      </c>
      <c r="C12" s="1798"/>
      <c r="D12" s="1799"/>
      <c r="E12" s="118" t="s">
        <v>951</v>
      </c>
      <c r="F12" s="1571" t="s">
        <v>1534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0" t="str">
        <f>CONCATENATE("Уточнен план ",$C$3," - ПРИХОДИ")</f>
        <v>Уточнен план 2022 - ПРИХОДИ</v>
      </c>
      <c r="F19" s="1761"/>
      <c r="G19" s="1761"/>
      <c r="H19" s="1762"/>
      <c r="I19" s="1775" t="str">
        <f>CONCATENATE("Отчет ",$C$3," - ПРИХОДИ")</f>
        <v>Отчет 2022 - ПРИХОДИ</v>
      </c>
      <c r="J19" s="1776"/>
      <c r="K19" s="1776"/>
      <c r="L19" s="177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465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467</v>
      </c>
      <c r="D28" s="179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РА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4" t="str">
        <f>$B$9</f>
        <v>Твърдица</v>
      </c>
      <c r="C176" s="1755"/>
      <c r="D176" s="1756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Твърдица</v>
      </c>
      <c r="C179" s="1798"/>
      <c r="D179" s="1799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0" t="str">
        <f>CONCATENATE("Уточнен план ",$C$3," - РАЗХОДИ - рекапитулация")</f>
        <v>Уточнен план 2022 - РАЗХОДИ - рекапитулация</v>
      </c>
      <c r="F183" s="1761"/>
      <c r="G183" s="1761"/>
      <c r="H183" s="1762"/>
      <c r="I183" s="1763" t="str">
        <f>CONCATENATE("Отчет ",$C$3," - РАЗХОДИ - рекапитулация")</f>
        <v>Отчет 2022 - РАЗХОДИ - рекапитулация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6" t="s">
        <v>733</v>
      </c>
      <c r="D187" s="176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0" t="s">
        <v>736</v>
      </c>
      <c r="D190" s="175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8" t="s">
        <v>192</v>
      </c>
      <c r="D196" s="176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0" t="s">
        <v>197</v>
      </c>
      <c r="D204" s="177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0" t="s">
        <v>198</v>
      </c>
      <c r="D205" s="175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0" t="s">
        <v>269</v>
      </c>
      <c r="D223" s="174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0" t="s">
        <v>711</v>
      </c>
      <c r="D227" s="174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0" t="s">
        <v>217</v>
      </c>
      <c r="D233" s="174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0" t="s">
        <v>219</v>
      </c>
      <c r="D236" s="174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8" t="s">
        <v>220</v>
      </c>
      <c r="D237" s="174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8" t="s">
        <v>221</v>
      </c>
      <c r="D238" s="174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8" t="s">
        <v>1646</v>
      </c>
      <c r="D239" s="174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0" t="s">
        <v>222</v>
      </c>
      <c r="D240" s="174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0" t="s">
        <v>231</v>
      </c>
      <c r="D255" s="174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0" t="s">
        <v>232</v>
      </c>
      <c r="D256" s="174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0" t="s">
        <v>233</v>
      </c>
      <c r="D257" s="174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0" t="s">
        <v>234</v>
      </c>
      <c r="D258" s="174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0" t="s">
        <v>1651</v>
      </c>
      <c r="D265" s="174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0" t="s">
        <v>1648</v>
      </c>
      <c r="D269" s="174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0" t="s">
        <v>1649</v>
      </c>
      <c r="D270" s="174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8" t="s">
        <v>244</v>
      </c>
      <c r="D271" s="174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0" t="s">
        <v>270</v>
      </c>
      <c r="D272" s="174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4" t="s">
        <v>245</v>
      </c>
      <c r="D275" s="174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4" t="s">
        <v>246</v>
      </c>
      <c r="D276" s="174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4" t="s">
        <v>617</v>
      </c>
      <c r="D284" s="174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4" t="s">
        <v>675</v>
      </c>
      <c r="D287" s="174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0" t="s">
        <v>676</v>
      </c>
      <c r="D288" s="174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6" t="s">
        <v>903</v>
      </c>
      <c r="D293" s="174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2" t="s">
        <v>684</v>
      </c>
      <c r="D297" s="174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РА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4" t="str">
        <f>$B$9</f>
        <v>Твърдица</v>
      </c>
      <c r="C350" s="1755"/>
      <c r="D350" s="1756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Твърдица</v>
      </c>
      <c r="C353" s="1798"/>
      <c r="D353" s="1799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78" t="str">
        <f>CONCATENATE("Уточнен план ",$C$3," - ТРАНСФЕРИ и ВРЕМ. БЕЗЛ. ЗАЕМИ")</f>
        <v>Уточнен план 2022 - ТРАНСФЕРИ и ВРЕМ. БЕЗЛ. ЗАЕМИ</v>
      </c>
      <c r="F357" s="1779"/>
      <c r="G357" s="1779"/>
      <c r="H357" s="1780"/>
      <c r="I357" s="1781" t="str">
        <f>CONCATENATE("Отчет ",$C$3," - ТРАНСФЕРИ и ВРЕМ. БЕЗЛ. ЗАЕМИ")</f>
        <v>Отчет 2022 - ТРАНСФЕРИ и ВРЕМ. БЕЗЛ. ЗАЕМИ</v>
      </c>
      <c r="J357" s="1782"/>
      <c r="K357" s="1782"/>
      <c r="L357" s="178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8" t="s">
        <v>273</v>
      </c>
      <c r="D361" s="180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6" t="s">
        <v>284</v>
      </c>
      <c r="D375" s="1807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6" t="s">
        <v>306</v>
      </c>
      <c r="D383" s="1807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6" t="s">
        <v>250</v>
      </c>
      <c r="D388" s="1807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6" t="s">
        <v>251</v>
      </c>
      <c r="D391" s="1807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6" t="s">
        <v>253</v>
      </c>
      <c r="D396" s="1807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>
        <v>0</v>
      </c>
      <c r="G397" s="153"/>
      <c r="H397" s="154">
        <v>0</v>
      </c>
      <c r="I397" s="152">
        <v>0</v>
      </c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6" t="s">
        <v>254</v>
      </c>
      <c r="D399" s="1807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6" t="s">
        <v>910</v>
      </c>
      <c r="D402" s="1807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6" t="s">
        <v>670</v>
      </c>
      <c r="D405" s="1807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6" t="s">
        <v>671</v>
      </c>
      <c r="D406" s="1807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6" t="s">
        <v>689</v>
      </c>
      <c r="D409" s="1807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6" t="s">
        <v>257</v>
      </c>
      <c r="D412" s="1807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6" t="s">
        <v>756</v>
      </c>
      <c r="D422" s="1807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6" t="s">
        <v>694</v>
      </c>
      <c r="D423" s="1807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6" t="s">
        <v>258</v>
      </c>
      <c r="D424" s="1807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6" t="s">
        <v>673</v>
      </c>
      <c r="D425" s="1807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6" t="s">
        <v>914</v>
      </c>
      <c r="D426" s="1807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РА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4" t="str">
        <f>$B$9</f>
        <v>Твърдица</v>
      </c>
      <c r="C435" s="1755"/>
      <c r="D435" s="1756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97" t="str">
        <f>$B$12</f>
        <v>Твърдица</v>
      </c>
      <c r="C438" s="1798"/>
      <c r="D438" s="1799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0" t="str">
        <f>CONCATENATE("Уточнен план ",$C$3," - БЮДЖЕТНО САЛДО")</f>
        <v>Уточнен план 2022 - БЮДЖЕТНО САЛДО</v>
      </c>
      <c r="F442" s="1761"/>
      <c r="G442" s="1761"/>
      <c r="H442" s="1762"/>
      <c r="I442" s="1784" t="str">
        <f>CONCATENATE("Отчет ",$C$3," - БЮДЖЕТНО САЛДО")</f>
        <v>Отчет 2022 - БЮДЖЕТНО САЛДО</v>
      </c>
      <c r="J442" s="1785"/>
      <c r="K442" s="1785"/>
      <c r="L442" s="178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2" t="str">
        <f>$B$7</f>
        <v>ОТЧЕТНИ ДАННИ ПО ЕБК ЗА СМЕТКИТЕ ЗА СРЕДСТВАТА ОТ ЕВРОПЕЙСКИЯ СЪЮЗ - РА</v>
      </c>
      <c r="C449" s="1753"/>
      <c r="D449" s="175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4" t="str">
        <f>$B$9</f>
        <v>Твърдица</v>
      </c>
      <c r="C451" s="1755"/>
      <c r="D451" s="1756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97" t="str">
        <f>$B$12</f>
        <v>Твърдица</v>
      </c>
      <c r="C454" s="1798"/>
      <c r="D454" s="1799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2" t="str">
        <f>CONCATENATE("Уточнен план ",$C$3," - ФИНАНСИРАНЕ НА БЮДЖЕТНО САЛДО")</f>
        <v>Уточнен план 2022 - ФИНАНСИРАНЕ НА БЮДЖЕТНО САЛДО</v>
      </c>
      <c r="F458" s="1773"/>
      <c r="G458" s="1773"/>
      <c r="H458" s="1774"/>
      <c r="I458" s="1787" t="str">
        <f>CONCATENATE("Отчет ",$C$3," -ФИНАНСИРАНЕ НА БЮДЖЕТНО САЛДО")</f>
        <v>Отчет 2022 -ФИНАНСИРАНЕ НА БЮДЖЕТНО САЛДО</v>
      </c>
      <c r="J458" s="1788"/>
      <c r="K458" s="1788"/>
      <c r="L458" s="178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1" t="s">
        <v>757</v>
      </c>
      <c r="D461" s="1812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8" t="s">
        <v>760</v>
      </c>
      <c r="D465" s="182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8" t="s">
        <v>1944</v>
      </c>
      <c r="D468" s="182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1" t="s">
        <v>763</v>
      </c>
      <c r="D471" s="1812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9" t="s">
        <v>770</v>
      </c>
      <c r="D478" s="183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7" t="s">
        <v>918</v>
      </c>
      <c r="D481" s="181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0" t="s">
        <v>923</v>
      </c>
      <c r="D497" s="182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0" t="s">
        <v>24</v>
      </c>
      <c r="D502" s="1821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2" t="s">
        <v>924</v>
      </c>
      <c r="D503" s="182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7" t="s">
        <v>33</v>
      </c>
      <c r="D512" s="181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7" t="s">
        <v>37</v>
      </c>
      <c r="D516" s="181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7" t="s">
        <v>925</v>
      </c>
      <c r="D521" s="182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0" t="s">
        <v>926</v>
      </c>
      <c r="D524" s="1816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8" t="s">
        <v>310</v>
      </c>
      <c r="D531" s="181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7" t="s">
        <v>928</v>
      </c>
      <c r="D535" s="181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3" t="s">
        <v>929</v>
      </c>
      <c r="D536" s="182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5" t="s">
        <v>930</v>
      </c>
      <c r="D541" s="181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7" t="s">
        <v>931</v>
      </c>
      <c r="D544" s="181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5" t="s">
        <v>940</v>
      </c>
      <c r="D566" s="181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5" t="s">
        <v>945</v>
      </c>
      <c r="D586" s="181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5" t="s">
        <v>822</v>
      </c>
      <c r="D591" s="181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3" t="s">
        <v>2086</v>
      </c>
      <c r="H600" s="1844"/>
      <c r="I600" s="1844"/>
      <c r="J600" s="184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3" t="s">
        <v>866</v>
      </c>
      <c r="H601" s="1833"/>
      <c r="I601" s="1833"/>
      <c r="J601" s="183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5" t="s">
        <v>2087</v>
      </c>
      <c r="H603" s="1826"/>
      <c r="I603" s="1826"/>
      <c r="J603" s="1827"/>
      <c r="K603" s="103"/>
      <c r="L603" s="228"/>
      <c r="M603" s="7">
        <v>1</v>
      </c>
      <c r="N603" s="514"/>
    </row>
    <row r="604" spans="1:14" ht="21.75" customHeight="1">
      <c r="A604" s="23"/>
      <c r="B604" s="1831" t="s">
        <v>869</v>
      </c>
      <c r="C604" s="1832"/>
      <c r="D604" s="661" t="s">
        <v>870</v>
      </c>
      <c r="E604" s="662"/>
      <c r="F604" s="663"/>
      <c r="G604" s="1833" t="s">
        <v>866</v>
      </c>
      <c r="H604" s="1833"/>
      <c r="I604" s="1833"/>
      <c r="J604" s="1833"/>
      <c r="K604" s="103"/>
      <c r="L604" s="228"/>
      <c r="M604" s="7">
        <v>1</v>
      </c>
      <c r="N604" s="514"/>
    </row>
    <row r="605" spans="1:14" ht="24.75" customHeight="1">
      <c r="A605" s="36"/>
      <c r="B605" s="1834" t="s">
        <v>2088</v>
      </c>
      <c r="C605" s="1835"/>
      <c r="D605" s="664" t="s">
        <v>871</v>
      </c>
      <c r="E605" s="665" t="s">
        <v>2089</v>
      </c>
      <c r="F605" s="666"/>
      <c r="G605" s="667" t="s">
        <v>872</v>
      </c>
      <c r="H605" s="1836"/>
      <c r="I605" s="1837"/>
      <c r="J605" s="183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</c>
    </row>
    <row r="621" spans="2:13" ht="15.75">
      <c r="B621" s="1752" t="str">
        <f>$B$7</f>
        <v>ОТЧЕТНИ ДАННИ ПО ЕБК ЗА СМЕТКИТЕ ЗА СРЕДСТВАТА ОТ ЕВРОПЕЙСКИЯ СЪЮЗ - РА</v>
      </c>
      <c r="C621" s="1753"/>
      <c r="D621" s="1753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</c>
    </row>
    <row r="623" spans="2:13" ht="18.75">
      <c r="B623" s="1754" t="str">
        <f>$B$9</f>
        <v>Твърдица</v>
      </c>
      <c r="C623" s="1755"/>
      <c r="D623" s="1756"/>
      <c r="E623" s="115">
        <f>$E$9</f>
        <v>44562</v>
      </c>
      <c r="F623" s="226">
        <f>$F$9</f>
        <v>44926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</c>
    </row>
    <row r="626" spans="2:13" ht="19.5">
      <c r="B626" s="1757" t="str">
        <f>$B$12</f>
        <v>Твърдица</v>
      </c>
      <c r="C626" s="1758"/>
      <c r="D626" s="1759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</c>
    </row>
    <row r="628" spans="2:13" ht="19.5">
      <c r="B628" s="236"/>
      <c r="C628" s="237"/>
      <c r="D628" s="124" t="s">
        <v>880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</c>
    </row>
    <row r="630" spans="2:13" ht="18.75">
      <c r="B630" s="247"/>
      <c r="C630" s="248"/>
      <c r="D630" s="249" t="s">
        <v>702</v>
      </c>
      <c r="E630" s="1760" t="str">
        <f>CONCATENATE("Уточнен план ",$C$3)</f>
        <v>Уточнен план 2022</v>
      </c>
      <c r="F630" s="1761"/>
      <c r="G630" s="1761"/>
      <c r="H630" s="1762"/>
      <c r="I630" s="1763" t="str">
        <f>CONCATENATE("Отчет ",$C$3)</f>
        <v>Отчет 2022</v>
      </c>
      <c r="J630" s="1764"/>
      <c r="K630" s="1764"/>
      <c r="L630" s="1765"/>
      <c r="M630" s="7">
        <f>(IF($E752&lt;&gt;0,$M$2,IF($L752&lt;&gt;0,$M$2,"")))</f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</c>
    </row>
    <row r="634" spans="2:13" ht="15.75">
      <c r="B634" s="1654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</c>
    </row>
    <row r="637" spans="2:14" ht="15.75">
      <c r="B637" s="272">
        <v>100</v>
      </c>
      <c r="C637" s="1766" t="s">
        <v>733</v>
      </c>
      <c r="D637" s="176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0" t="s">
        <v>736</v>
      </c>
      <c r="D640" s="175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8" t="s">
        <v>192</v>
      </c>
      <c r="D646" s="1769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0" t="s">
        <v>197</v>
      </c>
      <c r="D654" s="177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0" t="s">
        <v>198</v>
      </c>
      <c r="D655" s="1751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0" t="s">
        <v>269</v>
      </c>
      <c r="D673" s="1741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0" t="s">
        <v>711</v>
      </c>
      <c r="D677" s="1741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0" t="s">
        <v>217</v>
      </c>
      <c r="D683" s="1741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0" t="s">
        <v>219</v>
      </c>
      <c r="D686" s="1741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48" t="s">
        <v>220</v>
      </c>
      <c r="D687" s="174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48" t="s">
        <v>221</v>
      </c>
      <c r="D688" s="174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48" t="s">
        <v>1650</v>
      </c>
      <c r="D689" s="174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0" t="s">
        <v>222</v>
      </c>
      <c r="D690" s="1741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0" t="s">
        <v>231</v>
      </c>
      <c r="D705" s="1741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0" t="s">
        <v>232</v>
      </c>
      <c r="D706" s="1741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0" t="s">
        <v>233</v>
      </c>
      <c r="D707" s="1741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0" t="s">
        <v>234</v>
      </c>
      <c r="D708" s="1741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0" t="s">
        <v>1651</v>
      </c>
      <c r="D715" s="1741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0" t="s">
        <v>1648</v>
      </c>
      <c r="D719" s="1741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0" t="s">
        <v>1649</v>
      </c>
      <c r="D720" s="1741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48" t="s">
        <v>244</v>
      </c>
      <c r="D721" s="174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0" t="s">
        <v>270</v>
      </c>
      <c r="D722" s="1741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4" t="s">
        <v>245</v>
      </c>
      <c r="D725" s="1745"/>
      <c r="E725" s="310">
        <f>F725+G725+H725</f>
        <v>0</v>
      </c>
      <c r="F725" s="1411">
        <v>0</v>
      </c>
      <c r="G725" s="1412"/>
      <c r="H725" s="1413"/>
      <c r="I725" s="1411">
        <v>0</v>
      </c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4" t="s">
        <v>246</v>
      </c>
      <c r="D726" s="174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4" t="s">
        <v>617</v>
      </c>
      <c r="D734" s="174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4" t="s">
        <v>675</v>
      </c>
      <c r="D737" s="174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0" t="s">
        <v>676</v>
      </c>
      <c r="D738" s="1741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46" t="s">
        <v>903</v>
      </c>
      <c r="D743" s="1747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2" t="s">
        <v>684</v>
      </c>
      <c r="D747" s="1743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2" t="s">
        <v>684</v>
      </c>
      <c r="D748" s="1743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2">
        <f>$B$7</f>
        <v>0</v>
      </c>
      <c r="J14" s="1753"/>
      <c r="K14" s="175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4">
        <f>$B$9</f>
        <v>0</v>
      </c>
      <c r="J16" s="1755"/>
      <c r="K16" s="175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7">
        <f>$B$12</f>
        <v>0</v>
      </c>
      <c r="J19" s="1758"/>
      <c r="K19" s="1759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0" t="str">
        <f>CONCATENATE("Уточнен план ",$C$3)</f>
        <v>Уточнен план </v>
      </c>
      <c r="M23" s="1761"/>
      <c r="N23" s="1761"/>
      <c r="O23" s="1762"/>
      <c r="P23" s="1763" t="str">
        <f>CONCATENATE("Отчет ",$C$3)</f>
        <v>Отчет 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6" t="s">
        <v>733</v>
      </c>
      <c r="K30" s="176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0" t="s">
        <v>736</v>
      </c>
      <c r="K33" s="175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8" t="s">
        <v>192</v>
      </c>
      <c r="K39" s="176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0" t="s">
        <v>197</v>
      </c>
      <c r="K47" s="177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0" t="s">
        <v>198</v>
      </c>
      <c r="K48" s="175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0" t="s">
        <v>269</v>
      </c>
      <c r="K66" s="174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0" t="s">
        <v>711</v>
      </c>
      <c r="K70" s="174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0" t="s">
        <v>217</v>
      </c>
      <c r="K76" s="174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0" t="s">
        <v>219</v>
      </c>
      <c r="K79" s="1741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8" t="s">
        <v>220</v>
      </c>
      <c r="K80" s="174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8" t="s">
        <v>221</v>
      </c>
      <c r="K81" s="174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8" t="s">
        <v>1650</v>
      </c>
      <c r="K82" s="174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0" t="s">
        <v>222</v>
      </c>
      <c r="K83" s="174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0" t="s">
        <v>231</v>
      </c>
      <c r="K98" s="1741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0" t="s">
        <v>232</v>
      </c>
      <c r="K99" s="1741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0" t="s">
        <v>233</v>
      </c>
      <c r="K100" s="1741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0" t="s">
        <v>234</v>
      </c>
      <c r="K101" s="174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0" t="s">
        <v>1651</v>
      </c>
      <c r="K108" s="174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0" t="s">
        <v>1648</v>
      </c>
      <c r="K112" s="1741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0" t="s">
        <v>1649</v>
      </c>
      <c r="K113" s="1741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8" t="s">
        <v>244</v>
      </c>
      <c r="K114" s="174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0" t="s">
        <v>270</v>
      </c>
      <c r="K115" s="174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4" t="s">
        <v>245</v>
      </c>
      <c r="K118" s="174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4" t="s">
        <v>246</v>
      </c>
      <c r="K119" s="174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4" t="s">
        <v>617</v>
      </c>
      <c r="K127" s="174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4" t="s">
        <v>675</v>
      </c>
      <c r="K130" s="174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0" t="s">
        <v>676</v>
      </c>
      <c r="K131" s="174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6" t="s">
        <v>903</v>
      </c>
      <c r="K136" s="1747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2" t="s">
        <v>684</v>
      </c>
      <c r="K140" s="1743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2" t="s">
        <v>684</v>
      </c>
      <c r="K141" s="1743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2023-01-10T12:19:37Z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