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<sst xmlns="http://schemas.openxmlformats.org/spreadsheetml/2006/main" count="2745" uniqueCount="2094">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</sst>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1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32" fillId="39" borderId="26" xfId="38" applyFont="1" applyFill="1" applyBorder="1" applyAlignment="1" applyProtection="1">
      <alignment horizontal="center"/>
      <protection/>
    </xf>
    <xf numFmtId="0" fontId="332" fillId="39" borderId="0" xfId="38" applyFont="1" applyFill="1" applyBorder="1" applyAlignment="1" applyProtection="1">
      <alignment horizontal="center"/>
      <protection/>
    </xf>
    <xf numFmtId="0" fontId="33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2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4" fillId="4" borderId="25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3" fontId="336" fillId="26" borderId="109" xfId="34" applyNumberFormat="1" applyFont="1" applyFill="1" applyBorder="1" applyAlignment="1" applyProtection="1">
      <alignment horizontal="center" vertical="center"/>
      <protection locked="0"/>
    </xf>
    <xf numFmtId="3" fontId="336" fillId="26" borderId="25" xfId="34" applyNumberFormat="1" applyFont="1" applyFill="1" applyBorder="1" applyAlignment="1" applyProtection="1">
      <alignment horizontal="center" vertical="center"/>
      <protection locked="0"/>
    </xf>
    <xf numFmtId="3" fontId="336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00" t="str">
        <f>+OTCHET!B9</f>
        <v>Твърдица</v>
      </c>
      <c r="C2" s="1701"/>
      <c r="D2" s="1702"/>
      <c r="E2" s="1019"/>
      <c r="F2" s="1020">
        <f>+OTCHET!H9</f>
        <v>0</v>
      </c>
      <c r="G2" s="1021" t="str">
        <f>+OTCHET!F12</f>
        <v>7004</v>
      </c>
      <c r="H2" s="1022"/>
      <c r="I2" s="1703">
        <f>+OTCHET!H607</f>
        <v>0</v>
      </c>
      <c r="J2" s="1704"/>
      <c r="K2" s="1013"/>
      <c r="L2" s="1705">
        <f>OTCHET!H605</f>
        <v>0</v>
      </c>
      <c r="M2" s="1706"/>
      <c r="N2" s="170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08">
        <f>+OTCHET!I9</f>
        <v>0</v>
      </c>
      <c r="U2" s="170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10" t="s">
        <v>990</v>
      </c>
      <c r="T4" s="1710"/>
      <c r="U4" s="171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44439</v>
      </c>
      <c r="M6" s="1019"/>
      <c r="N6" s="1044" t="s">
        <v>992</v>
      </c>
      <c r="O6" s="1008"/>
      <c r="P6" s="1045">
        <f>OTCHET!F9</f>
        <v>44439</v>
      </c>
      <c r="Q6" s="1044" t="s">
        <v>992</v>
      </c>
      <c r="R6" s="1046"/>
      <c r="S6" s="1711">
        <f>+Q4</f>
        <v>2021</v>
      </c>
      <c r="T6" s="1711"/>
      <c r="U6" s="171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12" t="s">
        <v>969</v>
      </c>
      <c r="T8" s="1713"/>
      <c r="U8" s="171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44439</v>
      </c>
      <c r="H9" s="1019"/>
      <c r="I9" s="1069">
        <f>+L4</f>
        <v>2021</v>
      </c>
      <c r="J9" s="1070">
        <f>+L6</f>
        <v>44439</v>
      </c>
      <c r="K9" s="1071"/>
      <c r="L9" s="1072">
        <f>+L6</f>
        <v>44439</v>
      </c>
      <c r="M9" s="1071"/>
      <c r="N9" s="1073">
        <f>+L6</f>
        <v>44439</v>
      </c>
      <c r="O9" s="1074"/>
      <c r="P9" s="1075">
        <f>+L4</f>
        <v>2021</v>
      </c>
      <c r="Q9" s="1073">
        <f>+L6</f>
        <v>44439</v>
      </c>
      <c r="R9" s="1046"/>
      <c r="S9" s="1715" t="s">
        <v>970</v>
      </c>
      <c r="T9" s="1716"/>
      <c r="U9" s="171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8" t="s">
        <v>1007</v>
      </c>
      <c r="T13" s="1719"/>
      <c r="U13" s="172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21" t="s">
        <v>1988</v>
      </c>
      <c r="T14" s="1722"/>
      <c r="U14" s="172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1987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21" t="s">
        <v>1009</v>
      </c>
      <c r="T16" s="1722"/>
      <c r="U16" s="172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21" t="s">
        <v>1011</v>
      </c>
      <c r="T17" s="1722"/>
      <c r="U17" s="172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21" t="s">
        <v>1013</v>
      </c>
      <c r="T18" s="1722"/>
      <c r="U18" s="172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21" t="s">
        <v>1015</v>
      </c>
      <c r="T19" s="1722"/>
      <c r="U19" s="172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21" t="s">
        <v>1017</v>
      </c>
      <c r="T20" s="1722"/>
      <c r="U20" s="172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21" t="s">
        <v>1019</v>
      </c>
      <c r="T21" s="1722"/>
      <c r="U21" s="172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27" t="s">
        <v>1989</v>
      </c>
      <c r="T22" s="1728"/>
      <c r="U22" s="172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30" t="s">
        <v>1022</v>
      </c>
      <c r="T23" s="1731"/>
      <c r="U23" s="173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8" t="s">
        <v>1025</v>
      </c>
      <c r="T25" s="1719"/>
      <c r="U25" s="172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21" t="s">
        <v>1027</v>
      </c>
      <c r="T26" s="1722"/>
      <c r="U26" s="172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27" t="s">
        <v>1029</v>
      </c>
      <c r="T27" s="1728"/>
      <c r="U27" s="172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30" t="s">
        <v>1031</v>
      </c>
      <c r="T28" s="1731"/>
      <c r="U28" s="173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30" t="s">
        <v>1038</v>
      </c>
      <c r="T35" s="1731"/>
      <c r="U35" s="173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33" t="s">
        <v>1040</v>
      </c>
      <c r="T36" s="1734"/>
      <c r="U36" s="173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36" t="s">
        <v>1042</v>
      </c>
      <c r="T37" s="1737"/>
      <c r="U37" s="173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39" t="s">
        <v>1044</v>
      </c>
      <c r="T38" s="1740"/>
      <c r="U38" s="174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30" t="s">
        <v>1046</v>
      </c>
      <c r="T40" s="1731"/>
      <c r="U40" s="173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8" t="s">
        <v>1049</v>
      </c>
      <c r="T42" s="1719"/>
      <c r="U42" s="172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21" t="s">
        <v>1051</v>
      </c>
      <c r="T43" s="1722"/>
      <c r="U43" s="172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21" t="s">
        <v>1052</v>
      </c>
      <c r="T44" s="1722"/>
      <c r="U44" s="172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27" t="s">
        <v>1054</v>
      </c>
      <c r="T45" s="1728"/>
      <c r="U45" s="172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30" t="s">
        <v>1056</v>
      </c>
      <c r="T46" s="1731"/>
      <c r="U46" s="173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42" t="s">
        <v>1058</v>
      </c>
      <c r="T48" s="1743"/>
      <c r="U48" s="174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8" t="s">
        <v>1062</v>
      </c>
      <c r="T51" s="1719"/>
      <c r="U51" s="172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21" t="s">
        <v>1064</v>
      </c>
      <c r="T52" s="1722"/>
      <c r="U52" s="172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21" t="s">
        <v>1066</v>
      </c>
      <c r="T53" s="1722"/>
      <c r="U53" s="172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21" t="s">
        <v>1068</v>
      </c>
      <c r="T54" s="1722"/>
      <c r="U54" s="172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27" t="s">
        <v>1070</v>
      </c>
      <c r="T55" s="1728"/>
      <c r="U55" s="172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30" t="s">
        <v>1072</v>
      </c>
      <c r="T56" s="1731"/>
      <c r="U56" s="173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8" t="s">
        <v>1075</v>
      </c>
      <c r="T58" s="1719"/>
      <c r="U58" s="172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21" t="s">
        <v>1077</v>
      </c>
      <c r="T59" s="1722"/>
      <c r="U59" s="172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21" t="s">
        <v>1079</v>
      </c>
      <c r="T60" s="1722"/>
      <c r="U60" s="172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27" t="s">
        <v>1081</v>
      </c>
      <c r="T61" s="1728"/>
      <c r="U61" s="172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30" t="s">
        <v>1085</v>
      </c>
      <c r="T63" s="1731"/>
      <c r="U63" s="173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8" t="s">
        <v>1088</v>
      </c>
      <c r="T65" s="1719"/>
      <c r="U65" s="172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21" t="s">
        <v>1090</v>
      </c>
      <c r="T66" s="1722"/>
      <c r="U66" s="172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30" t="s">
        <v>1092</v>
      </c>
      <c r="T67" s="1731"/>
      <c r="U67" s="173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8" t="s">
        <v>1095</v>
      </c>
      <c r="T69" s="1719"/>
      <c r="U69" s="172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21" t="s">
        <v>1097</v>
      </c>
      <c r="T70" s="1722"/>
      <c r="U70" s="172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30" t="s">
        <v>1099</v>
      </c>
      <c r="T71" s="1731"/>
      <c r="U71" s="173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8" t="s">
        <v>1102</v>
      </c>
      <c r="T73" s="1719"/>
      <c r="U73" s="172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21" t="s">
        <v>1104</v>
      </c>
      <c r="T74" s="1722"/>
      <c r="U74" s="172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30" t="s">
        <v>1106</v>
      </c>
      <c r="T75" s="1731"/>
      <c r="U75" s="173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45" t="s">
        <v>1108</v>
      </c>
      <c r="T77" s="1746"/>
      <c r="U77" s="174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8" t="s">
        <v>1111</v>
      </c>
      <c r="T79" s="1719"/>
      <c r="U79" s="172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721" t="s">
        <v>1113</v>
      </c>
      <c r="T80" s="1722"/>
      <c r="U80" s="172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48" t="s">
        <v>1115</v>
      </c>
      <c r="T81" s="1749"/>
      <c r="U81" s="175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51">
        <f>+IF(+SUM(F82:N82)=0,0,"Контрола: дефицит/излишък = финансиране с обратен знак (Г. + Д. = 0)")</f>
        <v>0</v>
      </c>
      <c r="C82" s="1752"/>
      <c r="D82" s="175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8" t="s">
        <v>1121</v>
      </c>
      <c r="T87" s="1719"/>
      <c r="U87" s="172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21" t="s">
        <v>1123</v>
      </c>
      <c r="T88" s="1722"/>
      <c r="U88" s="172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30" t="s">
        <v>1125</v>
      </c>
      <c r="T89" s="1731"/>
      <c r="U89" s="173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8" t="s">
        <v>1128</v>
      </c>
      <c r="T91" s="1719"/>
      <c r="U91" s="172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21" t="s">
        <v>1130</v>
      </c>
      <c r="T92" s="1722"/>
      <c r="U92" s="172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21" t="s">
        <v>1132</v>
      </c>
      <c r="T93" s="1722"/>
      <c r="U93" s="172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27" t="s">
        <v>1134</v>
      </c>
      <c r="T94" s="1728"/>
      <c r="U94" s="172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30" t="s">
        <v>1136</v>
      </c>
      <c r="T95" s="1731"/>
      <c r="U95" s="173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8" t="s">
        <v>1139</v>
      </c>
      <c r="T97" s="1719"/>
      <c r="U97" s="172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21" t="s">
        <v>1141</v>
      </c>
      <c r="T98" s="1722"/>
      <c r="U98" s="172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30" t="s">
        <v>1143</v>
      </c>
      <c r="T99" s="1731"/>
      <c r="U99" s="173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42" t="s">
        <v>1145</v>
      </c>
      <c r="T101" s="1743"/>
      <c r="U101" s="174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8" t="s">
        <v>1149</v>
      </c>
      <c r="T104" s="1719"/>
      <c r="U104" s="172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21" t="s">
        <v>1151</v>
      </c>
      <c r="T105" s="1722"/>
      <c r="U105" s="172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30" t="s">
        <v>1153</v>
      </c>
      <c r="T106" s="1731"/>
      <c r="U106" s="173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54" t="s">
        <v>1156</v>
      </c>
      <c r="T108" s="1755"/>
      <c r="U108" s="175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57" t="s">
        <v>1158</v>
      </c>
      <c r="T109" s="1758"/>
      <c r="U109" s="175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30" t="s">
        <v>1160</v>
      </c>
      <c r="T110" s="1731"/>
      <c r="U110" s="173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8" t="s">
        <v>1163</v>
      </c>
      <c r="T112" s="1719"/>
      <c r="U112" s="172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21" t="s">
        <v>1165</v>
      </c>
      <c r="T113" s="1722"/>
      <c r="U113" s="172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30" t="s">
        <v>1167</v>
      </c>
      <c r="T114" s="1731"/>
      <c r="U114" s="173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18724</v>
      </c>
      <c r="M116" s="1095"/>
      <c r="N116" s="1132">
        <f>+ROUND(+G116+J116+L116,0)</f>
        <v>18724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18724</v>
      </c>
      <c r="R116" s="1046"/>
      <c r="S116" s="1718" t="s">
        <v>1170</v>
      </c>
      <c r="T116" s="1719"/>
      <c r="U116" s="172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21" t="s">
        <v>1172</v>
      </c>
      <c r="T117" s="1722"/>
      <c r="U117" s="172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18724</v>
      </c>
      <c r="M118" s="1095"/>
      <c r="N118" s="1209">
        <f>+ROUND(+SUM(N116:N117),0)</f>
        <v>18724</v>
      </c>
      <c r="O118" s="1097"/>
      <c r="P118" s="1207">
        <f>+ROUND(+SUM(P116:P117),0)</f>
        <v>0</v>
      </c>
      <c r="Q118" s="1208">
        <f>+ROUND(+SUM(Q116:Q117),0)</f>
        <v>18724</v>
      </c>
      <c r="R118" s="1046"/>
      <c r="S118" s="1730" t="s">
        <v>1174</v>
      </c>
      <c r="T118" s="1731"/>
      <c r="U118" s="173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18724</v>
      </c>
      <c r="M120" s="1095"/>
      <c r="N120" s="1234">
        <f>+ROUND(N106+N110+N114+N118,0)</f>
        <v>18724</v>
      </c>
      <c r="O120" s="1097"/>
      <c r="P120" s="1280">
        <f>+ROUND(P106+P110+P114+P118,0)</f>
        <v>0</v>
      </c>
      <c r="Q120" s="1233">
        <f>+ROUND(Q106+Q110+Q114+Q118,0)</f>
        <v>18724</v>
      </c>
      <c r="R120" s="1046"/>
      <c r="S120" s="1745" t="s">
        <v>1176</v>
      </c>
      <c r="T120" s="1746"/>
      <c r="U120" s="174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8" t="s">
        <v>1179</v>
      </c>
      <c r="T122" s="1719"/>
      <c r="U122" s="172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21" t="s">
        <v>1183</v>
      </c>
      <c r="T124" s="1722"/>
      <c r="U124" s="172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69" t="s">
        <v>1185</v>
      </c>
      <c r="T126" s="1770"/>
      <c r="U126" s="177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48" t="s">
        <v>1187</v>
      </c>
      <c r="T127" s="1749"/>
      <c r="U127" s="175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718" t="s">
        <v>1190</v>
      </c>
      <c r="T129" s="1719"/>
      <c r="U129" s="172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21" t="s">
        <v>1192</v>
      </c>
      <c r="T130" s="1722"/>
      <c r="U130" s="172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200265</v>
      </c>
      <c r="M131" s="1095"/>
      <c r="N131" s="1121">
        <f>+ROUND(+G131+J131+L131,0)</f>
        <v>200265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200265</v>
      </c>
      <c r="R131" s="1046"/>
      <c r="S131" s="1760" t="s">
        <v>1194</v>
      </c>
      <c r="T131" s="1761"/>
      <c r="U131" s="176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18724</v>
      </c>
      <c r="M132" s="1095"/>
      <c r="N132" s="1296">
        <f>+ROUND(+N131-N129-N130,0)</f>
        <v>18724</v>
      </c>
      <c r="O132" s="1097"/>
      <c r="P132" s="1294">
        <f>+ROUND(+P131-P129-P130,0)</f>
        <v>0</v>
      </c>
      <c r="Q132" s="1295">
        <f>+ROUND(+Q131-Q129-Q130,0)</f>
        <v>18724</v>
      </c>
      <c r="R132" s="1046"/>
      <c r="S132" s="1763" t="s">
        <v>1196</v>
      </c>
      <c r="T132" s="1764"/>
      <c r="U132" s="176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66">
        <f>+IF(+SUM(F133:N133)=0,0,"Контрола: дефицит/излишък = финансиране с обратен знак (Г. + Д. = 0)")</f>
        <v>0</v>
      </c>
      <c r="C133" s="1766"/>
      <c r="D133" s="176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44449</v>
      </c>
      <c r="D134" s="1247" t="s">
        <v>1198</v>
      </c>
      <c r="E134" s="1019"/>
      <c r="F134" s="1767"/>
      <c r="G134" s="1767"/>
      <c r="H134" s="1019"/>
      <c r="I134" s="1304" t="s">
        <v>1199</v>
      </c>
      <c r="J134" s="1305"/>
      <c r="K134" s="1019"/>
      <c r="L134" s="1767"/>
      <c r="M134" s="1767"/>
      <c r="N134" s="1767"/>
      <c r="O134" s="1299"/>
      <c r="P134" s="1768"/>
      <c r="Q134" s="176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44439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18724</v>
      </c>
      <c r="G86" s="906">
        <f>+G87+G88</f>
        <v>0</v>
      </c>
      <c r="H86" s="907">
        <f>+H87+H88</f>
        <v>18724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18724</v>
      </c>
      <c r="G88" s="964">
        <f>+OTCHET!I521+OTCHET!I524+OTCHET!I544</f>
        <v>0</v>
      </c>
      <c r="H88" s="965">
        <f>+OTCHET!J521+OTCHET!J524+OTCHET!J544</f>
        <v>18724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-200265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-200265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 t="str">
        <f>+OTCHET!D603</f>
        <v>Ирина Азманова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 t="str">
        <f>+OTCHET!G600</f>
        <v>Диана Димитрова</v>
      </c>
      <c r="F114" s="1779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ЧУЖДИ СРЕДСТВА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1860</v>
      </c>
      <c r="C9" s="1800"/>
      <c r="D9" s="1801"/>
      <c r="E9" s="115">
        <v>44197</v>
      </c>
      <c r="F9" s="116">
        <v>44439</v>
      </c>
      <c r="G9" s="113"/>
      <c r="H9" s="1415"/>
      <c r="I9" s="1867"/>
      <c r="J9" s="186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869" t="s">
        <v>963</v>
      </c>
      <c r="J10" s="186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0"/>
      <c r="J11" s="1870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957</v>
      </c>
      <c r="F12" s="1585" t="s">
        <v>1540</v>
      </c>
      <c r="G12" s="113"/>
      <c r="H12" s="114"/>
      <c r="I12" s="1870"/>
      <c r="J12" s="187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80" t="s">
        <v>2052</v>
      </c>
      <c r="F19" s="1781"/>
      <c r="G19" s="1781"/>
      <c r="H19" s="1782"/>
      <c r="I19" s="1786" t="s">
        <v>2053</v>
      </c>
      <c r="J19" s="1787"/>
      <c r="K19" s="1787"/>
      <c r="L19" s="178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465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467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4" t="str">
        <f>$B$7</f>
        <v>ОТЧЕТНИ ДАННИ ПО ЕБК ЗА СМЕТКИТЕ ЗА ЧУЖДИ СРЕДСТВА</v>
      </c>
      <c r="C174" s="1815"/>
      <c r="D174" s="181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1" t="str">
        <f>$B$9</f>
        <v>Твърдица</v>
      </c>
      <c r="C176" s="1812"/>
      <c r="D176" s="1813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80" t="s">
        <v>2054</v>
      </c>
      <c r="F183" s="1781"/>
      <c r="G183" s="1781"/>
      <c r="H183" s="1782"/>
      <c r="I183" s="1789" t="s">
        <v>2055</v>
      </c>
      <c r="J183" s="1790"/>
      <c r="K183" s="1790"/>
      <c r="L183" s="179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9" t="s">
        <v>739</v>
      </c>
      <c r="D187" s="181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5" t="s">
        <v>742</v>
      </c>
      <c r="D190" s="180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7" t="s">
        <v>192</v>
      </c>
      <c r="D196" s="180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8" t="s">
        <v>197</v>
      </c>
      <c r="D204" s="181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5" t="s">
        <v>198</v>
      </c>
      <c r="D205" s="180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6" t="s">
        <v>269</v>
      </c>
      <c r="D223" s="181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6" t="s">
        <v>717</v>
      </c>
      <c r="D227" s="181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6" t="s">
        <v>217</v>
      </c>
      <c r="D233" s="181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6" t="s">
        <v>219</v>
      </c>
      <c r="D236" s="181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2" t="s">
        <v>220</v>
      </c>
      <c r="D237" s="182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2" t="s">
        <v>221</v>
      </c>
      <c r="D238" s="182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2" t="s">
        <v>1652</v>
      </c>
      <c r="D239" s="182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6" t="s">
        <v>222</v>
      </c>
      <c r="D240" s="181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6" t="s">
        <v>231</v>
      </c>
      <c r="D255" s="181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6" t="s">
        <v>232</v>
      </c>
      <c r="D256" s="181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6" t="s">
        <v>233</v>
      </c>
      <c r="D257" s="181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6" t="s">
        <v>234</v>
      </c>
      <c r="D258" s="181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6" t="s">
        <v>1657</v>
      </c>
      <c r="D265" s="181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6" t="s">
        <v>1654</v>
      </c>
      <c r="D269" s="181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6" t="s">
        <v>1655</v>
      </c>
      <c r="D270" s="181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2" t="s">
        <v>244</v>
      </c>
      <c r="D271" s="182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6" t="s">
        <v>270</v>
      </c>
      <c r="D272" s="181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0" t="s">
        <v>245</v>
      </c>
      <c r="D275" s="182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0" t="s">
        <v>246</v>
      </c>
      <c r="D276" s="182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0" t="s">
        <v>619</v>
      </c>
      <c r="D284" s="182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0" t="s">
        <v>681</v>
      </c>
      <c r="D287" s="182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6" t="s">
        <v>682</v>
      </c>
      <c r="D288" s="181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4" t="s">
        <v>909</v>
      </c>
      <c r="D293" s="182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6" t="s">
        <v>690</v>
      </c>
      <c r="D297" s="182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8"/>
      <c r="C306" s="1829"/>
      <c r="D306" s="182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30"/>
      <c r="C308" s="1829"/>
      <c r="D308" s="182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30"/>
      <c r="C311" s="1829"/>
      <c r="D311" s="182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31"/>
      <c r="C344" s="1831"/>
      <c r="D344" s="183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6" t="str">
        <f>$B$7</f>
        <v>ОТЧЕТНИ ДАННИ ПО ЕБК ЗА СМЕТКИТЕ ЗА ЧУЖДИ СРЕДСТВА</v>
      </c>
      <c r="C348" s="1836"/>
      <c r="D348" s="183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1" t="str">
        <f>$B$9</f>
        <v>Твърдица</v>
      </c>
      <c r="C350" s="1812"/>
      <c r="D350" s="1813"/>
      <c r="E350" s="115">
        <f>$E$9</f>
        <v>44197</v>
      </c>
      <c r="F350" s="407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92" t="s">
        <v>2056</v>
      </c>
      <c r="F357" s="1793"/>
      <c r="G357" s="1793"/>
      <c r="H357" s="1794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4" t="s">
        <v>273</v>
      </c>
      <c r="D361" s="183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32" t="s">
        <v>284</v>
      </c>
      <c r="D375" s="183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32" t="s">
        <v>306</v>
      </c>
      <c r="D383" s="183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32" t="s">
        <v>250</v>
      </c>
      <c r="D388" s="183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32" t="s">
        <v>251</v>
      </c>
      <c r="D391" s="183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32" t="s">
        <v>253</v>
      </c>
      <c r="D396" s="183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32" t="s">
        <v>254</v>
      </c>
      <c r="D399" s="183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32" t="s">
        <v>916</v>
      </c>
      <c r="D402" s="183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32" t="s">
        <v>676</v>
      </c>
      <c r="D405" s="183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32" t="s">
        <v>677</v>
      </c>
      <c r="D406" s="183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32" t="s">
        <v>695</v>
      </c>
      <c r="D409" s="183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32" t="s">
        <v>257</v>
      </c>
      <c r="D412" s="183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32" t="s">
        <v>762</v>
      </c>
      <c r="D422" s="183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32" t="s">
        <v>700</v>
      </c>
      <c r="D423" s="183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32" t="s">
        <v>258</v>
      </c>
      <c r="D424" s="183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32" t="s">
        <v>679</v>
      </c>
      <c r="D425" s="183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32" t="s">
        <v>920</v>
      </c>
      <c r="D426" s="183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39" t="str">
        <f>$B$7</f>
        <v>ОТЧЕТНИ ДАННИ ПО ЕБК ЗА СМЕТКИТЕ ЗА ЧУЖДИ СРЕДСТВА</v>
      </c>
      <c r="C433" s="1840"/>
      <c r="D433" s="184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1" t="str">
        <f>$B$9</f>
        <v>Твърдица</v>
      </c>
      <c r="C435" s="1812"/>
      <c r="D435" s="1813"/>
      <c r="E435" s="115">
        <f>$E$9</f>
        <v>44197</v>
      </c>
      <c r="F435" s="407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80" t="s">
        <v>2058</v>
      </c>
      <c r="F442" s="1781"/>
      <c r="G442" s="1781"/>
      <c r="H442" s="1782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41" t="str">
        <f>$B$7</f>
        <v>ОТЧЕТНИ ДАННИ ПО ЕБК ЗА СМЕТКИТЕ ЗА ЧУЖДИ СРЕДСТВА</v>
      </c>
      <c r="C449" s="1842"/>
      <c r="D449" s="184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1" t="str">
        <f>$B$9</f>
        <v>Твърдица</v>
      </c>
      <c r="C451" s="1812"/>
      <c r="D451" s="1813"/>
      <c r="E451" s="115">
        <f>$E$9</f>
        <v>44197</v>
      </c>
      <c r="F451" s="407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83" t="s">
        <v>2060</v>
      </c>
      <c r="F458" s="1784"/>
      <c r="G458" s="1784"/>
      <c r="H458" s="178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37" t="s">
        <v>763</v>
      </c>
      <c r="D461" s="183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56" t="s">
        <v>766</v>
      </c>
      <c r="D465" s="185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56" t="s">
        <v>1950</v>
      </c>
      <c r="D468" s="185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37" t="s">
        <v>769</v>
      </c>
      <c r="D471" s="183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57" t="s">
        <v>776</v>
      </c>
      <c r="D478" s="185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45" t="s">
        <v>924</v>
      </c>
      <c r="D481" s="184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48" t="s">
        <v>929</v>
      </c>
      <c r="D497" s="1849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48" t="s">
        <v>24</v>
      </c>
      <c r="D502" s="1849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50" t="s">
        <v>930</v>
      </c>
      <c r="D503" s="185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45" t="s">
        <v>33</v>
      </c>
      <c r="D512" s="184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45" t="s">
        <v>37</v>
      </c>
      <c r="D516" s="184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45" t="s">
        <v>931</v>
      </c>
      <c r="D521" s="185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48" t="s">
        <v>932</v>
      </c>
      <c r="D524" s="1844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46" t="s">
        <v>310</v>
      </c>
      <c r="D531" s="1847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45" t="s">
        <v>934</v>
      </c>
      <c r="D535" s="184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51" t="s">
        <v>935</v>
      </c>
      <c r="D536" s="185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43" t="s">
        <v>936</v>
      </c>
      <c r="D541" s="1844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45" t="s">
        <v>937</v>
      </c>
      <c r="D544" s="184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18724</v>
      </c>
      <c r="K544" s="581">
        <f t="shared" si="127"/>
        <v>0</v>
      </c>
      <c r="L544" s="578">
        <f t="shared" si="127"/>
        <v>18724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18724</v>
      </c>
      <c r="K546" s="597">
        <v>0</v>
      </c>
      <c r="L546" s="1385">
        <f t="shared" si="116"/>
        <v>18724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43" t="s">
        <v>946</v>
      </c>
      <c r="D566" s="184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-18724</v>
      </c>
      <c r="K566" s="581">
        <f t="shared" si="128"/>
        <v>0</v>
      </c>
      <c r="L566" s="578">
        <f t="shared" si="128"/>
        <v>-18724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-200265</v>
      </c>
      <c r="K573" s="1626">
        <v>0</v>
      </c>
      <c r="L573" s="1393">
        <f t="shared" si="129"/>
        <v>-200265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43" t="s">
        <v>951</v>
      </c>
      <c r="D586" s="1844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43" t="s">
        <v>828</v>
      </c>
      <c r="D591" s="1844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71" t="s">
        <v>2091</v>
      </c>
      <c r="H600" s="1872"/>
      <c r="I600" s="1872"/>
      <c r="J600" s="187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61" t="s">
        <v>872</v>
      </c>
      <c r="H601" s="1861"/>
      <c r="I601" s="1861"/>
      <c r="J601" s="186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2090</v>
      </c>
      <c r="E603" s="671"/>
      <c r="F603" s="218" t="s">
        <v>874</v>
      </c>
      <c r="G603" s="1853" t="s">
        <v>2092</v>
      </c>
      <c r="H603" s="1854"/>
      <c r="I603" s="1854"/>
      <c r="J603" s="1855"/>
      <c r="K603" s="103"/>
      <c r="L603" s="228"/>
      <c r="M603" s="7">
        <v>1</v>
      </c>
      <c r="N603" s="518"/>
    </row>
    <row r="604" spans="1:14" ht="21.75" customHeight="1">
      <c r="A604" s="23"/>
      <c r="B604" s="1859" t="s">
        <v>875</v>
      </c>
      <c r="C604" s="1860"/>
      <c r="D604" s="672" t="s">
        <v>876</v>
      </c>
      <c r="E604" s="673"/>
      <c r="F604" s="674"/>
      <c r="G604" s="1861" t="s">
        <v>872</v>
      </c>
      <c r="H604" s="1861"/>
      <c r="I604" s="1861"/>
      <c r="J604" s="1861"/>
      <c r="K604" s="103"/>
      <c r="L604" s="228"/>
      <c r="M604" s="7">
        <v>1</v>
      </c>
      <c r="N604" s="518"/>
    </row>
    <row r="605" spans="1:14" ht="24.75" customHeight="1">
      <c r="A605" s="36"/>
      <c r="B605" s="1862">
        <v>44449</v>
      </c>
      <c r="C605" s="1863"/>
      <c r="D605" s="675" t="s">
        <v>877</v>
      </c>
      <c r="E605" s="676" t="s">
        <v>2093</v>
      </c>
      <c r="F605" s="677"/>
      <c r="G605" s="678" t="s">
        <v>878</v>
      </c>
      <c r="H605" s="1864"/>
      <c r="I605" s="1865"/>
      <c r="J605" s="186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64"/>
      <c r="I607" s="1865"/>
      <c r="J607" s="186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zoomScalePageLayoutView="0" workbookViewId="0" topLeftCell="B2">
      <selection activeCell="D10" sqref="D10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Твърдица</v>
      </c>
      <c r="D2" s="1672"/>
    </row>
    <row r="3" spans="2:4" ht="15.75">
      <c r="B3" s="1670" t="s">
        <v>2074</v>
      </c>
      <c r="C3" s="1673" t="str">
        <f>+OTCHET!F12</f>
        <v>7004</v>
      </c>
      <c r="D3" s="1672"/>
    </row>
    <row r="4" spans="2:4" ht="47.25">
      <c r="B4" s="1674" t="s">
        <v>2075</v>
      </c>
      <c r="C4" s="1675">
        <f>+OTCHET!F9</f>
        <v>44439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-200265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-78545</v>
      </c>
      <c r="D9" s="1693"/>
      <c r="E9" s="1694"/>
    </row>
    <row r="10" spans="1:5" ht="15.75">
      <c r="A10">
        <v>2000</v>
      </c>
      <c r="B10" s="1685" t="s">
        <v>2083</v>
      </c>
      <c r="C10" s="1698">
        <v>-121720</v>
      </c>
      <c r="D10" s="1693"/>
      <c r="E10" s="1694"/>
    </row>
    <row r="11" spans="1:5" ht="16.5" thickBot="1">
      <c r="A11">
        <v>3000</v>
      </c>
      <c r="B11" s="1686" t="s">
        <v>2084</v>
      </c>
      <c r="C11" s="1699"/>
      <c r="D11" s="1695"/>
      <c r="E11" s="1696"/>
    </row>
    <row r="12" spans="1:4" ht="16.5" thickBot="1">
      <c r="A12">
        <v>9999</v>
      </c>
      <c r="B12" s="1687" t="s">
        <v>2085</v>
      </c>
      <c r="C12" s="1688">
        <f>+C9+C10+C11</f>
        <v>-200265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2089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41">
        <f>$B$7</f>
        <v>0</v>
      </c>
      <c r="J14" s="1842"/>
      <c r="K14" s="184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1">
        <f>$B$9</f>
        <v>0</v>
      </c>
      <c r="J16" s="1812"/>
      <c r="K16" s="181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80" t="s">
        <v>2071</v>
      </c>
      <c r="M23" s="1781"/>
      <c r="N23" s="1781"/>
      <c r="O23" s="1782"/>
      <c r="P23" s="1789" t="s">
        <v>2072</v>
      </c>
      <c r="Q23" s="1790"/>
      <c r="R23" s="1790"/>
      <c r="S23" s="179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9" t="s">
        <v>739</v>
      </c>
      <c r="K30" s="181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5" t="s">
        <v>742</v>
      </c>
      <c r="K33" s="180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7" t="s">
        <v>192</v>
      </c>
      <c r="K39" s="180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8" t="s">
        <v>197</v>
      </c>
      <c r="K47" s="181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5" t="s">
        <v>198</v>
      </c>
      <c r="K48" s="180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6" t="s">
        <v>269</v>
      </c>
      <c r="K66" s="181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6" t="s">
        <v>717</v>
      </c>
      <c r="K70" s="181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6" t="s">
        <v>217</v>
      </c>
      <c r="K76" s="181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6" t="s">
        <v>219</v>
      </c>
      <c r="K79" s="181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2" t="s">
        <v>220</v>
      </c>
      <c r="K80" s="182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2" t="s">
        <v>221</v>
      </c>
      <c r="K81" s="182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2" t="s">
        <v>1656</v>
      </c>
      <c r="K82" s="182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6" t="s">
        <v>222</v>
      </c>
      <c r="K83" s="181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6" t="s">
        <v>231</v>
      </c>
      <c r="K98" s="1817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6" t="s">
        <v>232</v>
      </c>
      <c r="K99" s="181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6" t="s">
        <v>233</v>
      </c>
      <c r="K100" s="1817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6" t="s">
        <v>234</v>
      </c>
      <c r="K101" s="181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6" t="s">
        <v>1657</v>
      </c>
      <c r="K108" s="181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6" t="s">
        <v>1654</v>
      </c>
      <c r="K112" s="181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6" t="s">
        <v>1655</v>
      </c>
      <c r="K113" s="181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2" t="s">
        <v>244</v>
      </c>
      <c r="K114" s="182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6" t="s">
        <v>270</v>
      </c>
      <c r="K115" s="181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0" t="s">
        <v>245</v>
      </c>
      <c r="K118" s="182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0" t="s">
        <v>246</v>
      </c>
      <c r="K119" s="182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0" t="s">
        <v>619</v>
      </c>
      <c r="K127" s="182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0" t="s">
        <v>681</v>
      </c>
      <c r="K130" s="182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6" t="s">
        <v>682</v>
      </c>
      <c r="K131" s="181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4" t="s">
        <v>909</v>
      </c>
      <c r="K136" s="1825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26" t="s">
        <v>690</v>
      </c>
      <c r="K140" s="182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6" t="s">
        <v>690</v>
      </c>
      <c r="K141" s="1827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2021-09-10T07:39:43Z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