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<sst xmlns="http://schemas.openxmlformats.org/spreadsheetml/2006/main" count="2770" uniqueCount="2089">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</sst>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 t="str">
        <f>+OTCHET!B9</f>
        <v>Твърдица</v>
      </c>
      <c r="C2" s="1661"/>
      <c r="D2" s="1662"/>
      <c r="E2" s="1008"/>
      <c r="F2" s="1009">
        <f>+OTCHET!H9</f>
        <v>0</v>
      </c>
      <c r="G2" s="1010" t="str">
        <f>+OTCHET!F12</f>
        <v>7004</v>
      </c>
      <c r="H2" s="1011"/>
      <c r="I2" s="1663">
        <f>+OTCHET!H607</f>
        <v>0</v>
      </c>
      <c r="J2" s="1664"/>
      <c r="K2" s="1002"/>
      <c r="L2" s="1665">
        <f>OTCHET!H605</f>
        <v>0</v>
      </c>
      <c r="M2" s="1666"/>
      <c r="N2" s="166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981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70" t="s">
        <v>984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44804</v>
      </c>
      <c r="M6" s="1008"/>
      <c r="N6" s="1033" t="s">
        <v>986</v>
      </c>
      <c r="O6" s="997"/>
      <c r="P6" s="1034">
        <f>OTCHET!F9</f>
        <v>44804</v>
      </c>
      <c r="Q6" s="1033" t="s">
        <v>986</v>
      </c>
      <c r="R6" s="1035"/>
      <c r="S6" s="1671">
        <f>+Q4</f>
        <v>2022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2" t="s">
        <v>963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44804</v>
      </c>
      <c r="H9" s="1008"/>
      <c r="I9" s="1058">
        <f>+L4</f>
        <v>2022</v>
      </c>
      <c r="J9" s="1059">
        <f>+L6</f>
        <v>44804</v>
      </c>
      <c r="K9" s="1060"/>
      <c r="L9" s="1061">
        <f>+L6</f>
        <v>44804</v>
      </c>
      <c r="M9" s="1060"/>
      <c r="N9" s="1062">
        <f>+L6</f>
        <v>44804</v>
      </c>
      <c r="O9" s="1063"/>
      <c r="P9" s="1064">
        <f>+L4</f>
        <v>2022</v>
      </c>
      <c r="Q9" s="1062">
        <f>+L6</f>
        <v>44804</v>
      </c>
      <c r="R9" s="1035"/>
      <c r="S9" s="1675" t="s">
        <v>964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1001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1" t="s">
        <v>1982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4" t="s">
        <v>1981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1" t="s">
        <v>1003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1005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1007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1" t="s">
        <v>1009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1011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1013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7" t="s">
        <v>1983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1016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8" t="s">
        <v>1019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1" t="s">
        <v>1021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7" t="s">
        <v>1023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1025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0" t="s">
        <v>1032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3" t="s">
        <v>1034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6" t="s">
        <v>1036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9" t="s">
        <v>1038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0" t="s">
        <v>1040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8" t="s">
        <v>1043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1" t="s">
        <v>1045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1" t="s">
        <v>1046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7" t="s">
        <v>1048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1050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1052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1056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1058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1060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1062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1064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1066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1069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1071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1073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1075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1079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1082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1084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1086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1089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1091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1093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1096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1098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1100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1102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1105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1" t="s">
        <v>1107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8" t="s">
        <v>1109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1115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1117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1119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1122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1124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1126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1128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1130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1133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1135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1137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1139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1143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1145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1147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1150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1152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1154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1157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1159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1161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8" t="s">
        <v>1164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1166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0" t="s">
        <v>1168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5" t="s">
        <v>1170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1173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1177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1179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1181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8" t="s">
        <v>1184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1186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720" t="s">
        <v>1188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3" t="s">
        <v>1190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44813</v>
      </c>
      <c r="D134" s="1236" t="s">
        <v>1192</v>
      </c>
      <c r="E134" s="1008"/>
      <c r="F134" s="1727"/>
      <c r="G134" s="1727"/>
      <c r="H134" s="1008"/>
      <c r="I134" s="1293" t="s">
        <v>1193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44804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2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2022 г.</v>
      </c>
      <c r="F17" s="1736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5"/>
      <c r="F18" s="1737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8" t="s">
        <v>975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3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2055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1854</v>
      </c>
      <c r="C9" s="1769"/>
      <c r="D9" s="1770"/>
      <c r="E9" s="115">
        <f>DATE($C$3,1,1)</f>
        <v>44562</v>
      </c>
      <c r="F9" s="116">
        <v>44804</v>
      </c>
      <c r="G9" s="113"/>
      <c r="H9" s="1404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август</v>
      </c>
      <c r="G10" s="113"/>
      <c r="H10" s="114"/>
      <c r="I10" s="1838" t="s">
        <v>957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951</v>
      </c>
      <c r="F12" s="1571" t="s">
        <v>1534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40" t="str">
        <f>CONCATENATE("Уточнен план ",$C$3," - ПРИХОДИ")</f>
        <v>Уточнен план 2022 - ПРИХОДИ</v>
      </c>
      <c r="F19" s="1741"/>
      <c r="G19" s="1741"/>
      <c r="H19" s="1742"/>
      <c r="I19" s="1746" t="str">
        <f>CONCATENATE("Отчет ",$C$3," - ПРИХОДИ")</f>
        <v>Отчет 2022 - ПРИХОДИ</v>
      </c>
      <c r="J19" s="1747"/>
      <c r="K19" s="1747"/>
      <c r="L19" s="174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44562</v>
      </c>
      <c r="F176" s="226">
        <f>$F$9</f>
        <v>44804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40" t="str">
        <f>CONCATENATE("Уточнен план ",$C$3," - РАЗХОДИ - рекапитулация")</f>
        <v>Уточнен план 2022 - РАЗХОДИ - рекапитулация</v>
      </c>
      <c r="F183" s="1741"/>
      <c r="G183" s="1741"/>
      <c r="H183" s="1742"/>
      <c r="I183" s="1749" t="str">
        <f>CONCATENATE("Отчет ",$C$3," - РАЗХОДИ - рекапитулация")</f>
        <v>Отчет 2022 -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733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736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711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1646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1651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1648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1649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617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675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676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903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684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44562</v>
      </c>
      <c r="F350" s="407">
        <f>$F$9</f>
        <v>44804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2" t="str">
        <f>CONCATENATE("Уточнен план ",$C$3," - ТРАНСФЕРИ и ВРЕМ. БЕЗЛ. ЗАЕМИ")</f>
        <v>Уточнен план 2022 - ТРАНСФЕРИ и ВРЕМ. БЕЗЛ. ЗАЕМИ</v>
      </c>
      <c r="F357" s="1753"/>
      <c r="G357" s="1753"/>
      <c r="H357" s="1754"/>
      <c r="I357" s="1755" t="str">
        <f>CONCATENATE("Отчет ",$C$3," - ТРАНСФЕРИ и ВРЕМ. БЕЗЛ. ЗАЕМИ")</f>
        <v>Отчет 2022 - ТРАНСФЕРИ и ВРЕМ. БЕЗЛ. ЗАЕМИ</v>
      </c>
      <c r="J357" s="1756"/>
      <c r="K357" s="1756"/>
      <c r="L357" s="175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3" t="s">
        <v>273</v>
      </c>
      <c r="D361" s="180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1" t="s">
        <v>284</v>
      </c>
      <c r="D375" s="180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1" t="s">
        <v>306</v>
      </c>
      <c r="D383" s="180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1" t="s">
        <v>250</v>
      </c>
      <c r="D388" s="180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1" t="s">
        <v>251</v>
      </c>
      <c r="D391" s="180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1" t="s">
        <v>253</v>
      </c>
      <c r="D396" s="180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1" t="s">
        <v>254</v>
      </c>
      <c r="D399" s="180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1" t="s">
        <v>910</v>
      </c>
      <c r="D402" s="180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1" t="s">
        <v>670</v>
      </c>
      <c r="D405" s="180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1" t="s">
        <v>671</v>
      </c>
      <c r="D406" s="180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1" t="s">
        <v>689</v>
      </c>
      <c r="D409" s="180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1" t="s">
        <v>257</v>
      </c>
      <c r="D412" s="180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1" t="s">
        <v>756</v>
      </c>
      <c r="D422" s="180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1" t="s">
        <v>694</v>
      </c>
      <c r="D423" s="180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1" t="s">
        <v>258</v>
      </c>
      <c r="D424" s="1802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1" t="s">
        <v>673</v>
      </c>
      <c r="D425" s="1802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1" t="s">
        <v>914</v>
      </c>
      <c r="D426" s="180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44562</v>
      </c>
      <c r="F435" s="407">
        <f>$F$9</f>
        <v>44804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0" t="str">
        <f>CONCATENATE("Уточнен план ",$C$3," - БЮДЖЕТНО САЛДО")</f>
        <v>Уточнен план 2022 - БЮДЖЕТНО САЛДО</v>
      </c>
      <c r="F442" s="1741"/>
      <c r="G442" s="1741"/>
      <c r="H442" s="1742"/>
      <c r="I442" s="1758" t="str">
        <f>CONCATENATE("Отчет ",$C$3," - БЮДЖЕТНО САЛДО")</f>
        <v>Отчет 2022 - БЮДЖЕТНО САЛДО</v>
      </c>
      <c r="J442" s="1759"/>
      <c r="K442" s="1759"/>
      <c r="L442" s="176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44562</v>
      </c>
      <c r="F451" s="407">
        <f>$F$9</f>
        <v>44804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3" t="str">
        <f>CONCATENATE("Уточнен план ",$C$3," - ФИНАНСИРАНЕ НА БЮДЖЕТНО САЛДО")</f>
        <v>Уточнен план 2022 - ФИНАНСИРАНЕ НА БЮДЖЕТНО САЛДО</v>
      </c>
      <c r="F458" s="1744"/>
      <c r="G458" s="1744"/>
      <c r="H458" s="1745"/>
      <c r="I458" s="1761" t="str">
        <f>CONCATENATE("Отчет ",$C$3," -ФИНАНСИРАНЕ НА БЮДЖЕТНО САЛДО")</f>
        <v>Отчет 2022 -ФИНАНСИРАНЕ НА БЮДЖЕТНО САЛДО</v>
      </c>
      <c r="J458" s="1762"/>
      <c r="K458" s="1762"/>
      <c r="L458" s="176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6" t="s">
        <v>757</v>
      </c>
      <c r="D461" s="180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5" t="s">
        <v>760</v>
      </c>
      <c r="D465" s="182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5" t="s">
        <v>1944</v>
      </c>
      <c r="D468" s="182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6" t="s">
        <v>763</v>
      </c>
      <c r="D471" s="180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6" t="s">
        <v>770</v>
      </c>
      <c r="D478" s="182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4" t="s">
        <v>918</v>
      </c>
      <c r="D481" s="181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7" t="s">
        <v>923</v>
      </c>
      <c r="D497" s="181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7" t="s">
        <v>24</v>
      </c>
      <c r="D502" s="181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9" t="s">
        <v>924</v>
      </c>
      <c r="D503" s="181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4" t="s">
        <v>33</v>
      </c>
      <c r="D512" s="181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4" t="s">
        <v>37</v>
      </c>
      <c r="D516" s="181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4" t="s">
        <v>925</v>
      </c>
      <c r="D521" s="182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7" t="s">
        <v>926</v>
      </c>
      <c r="D524" s="181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5" t="s">
        <v>310</v>
      </c>
      <c r="D531" s="181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4" t="s">
        <v>928</v>
      </c>
      <c r="D535" s="181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0" t="s">
        <v>929</v>
      </c>
      <c r="D536" s="182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2" t="s">
        <v>930</v>
      </c>
      <c r="D541" s="181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4" t="s">
        <v>931</v>
      </c>
      <c r="D544" s="181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2" t="s">
        <v>940</v>
      </c>
      <c r="D566" s="181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2" t="s">
        <v>945</v>
      </c>
      <c r="D586" s="181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2" t="s">
        <v>822</v>
      </c>
      <c r="D591" s="181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40" t="s">
        <v>2086</v>
      </c>
      <c r="H600" s="1841"/>
      <c r="I600" s="1841"/>
      <c r="J600" s="184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0" t="s">
        <v>866</v>
      </c>
      <c r="H601" s="1830"/>
      <c r="I601" s="1830"/>
      <c r="J601" s="183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2" t="s">
        <v>2087</v>
      </c>
      <c r="H603" s="1823"/>
      <c r="I603" s="1823"/>
      <c r="J603" s="1824"/>
      <c r="K603" s="103"/>
      <c r="L603" s="228"/>
      <c r="M603" s="7">
        <v>1</v>
      </c>
      <c r="N603" s="514"/>
    </row>
    <row r="604" spans="1:14" ht="21.75" customHeight="1">
      <c r="A604" s="23"/>
      <c r="B604" s="1828" t="s">
        <v>869</v>
      </c>
      <c r="C604" s="1829"/>
      <c r="D604" s="661" t="s">
        <v>870</v>
      </c>
      <c r="E604" s="662"/>
      <c r="F604" s="663"/>
      <c r="G604" s="1830" t="s">
        <v>866</v>
      </c>
      <c r="H604" s="1830"/>
      <c r="I604" s="1830"/>
      <c r="J604" s="1830"/>
      <c r="K604" s="103"/>
      <c r="L604" s="228"/>
      <c r="M604" s="7">
        <v>1</v>
      </c>
      <c r="N604" s="514"/>
    </row>
    <row r="605" spans="1:14" ht="24.75" customHeight="1">
      <c r="A605" s="36"/>
      <c r="B605" s="1831">
        <v>44813</v>
      </c>
      <c r="C605" s="1832"/>
      <c r="D605" s="664" t="s">
        <v>871</v>
      </c>
      <c r="E605" s="665" t="s">
        <v>2088</v>
      </c>
      <c r="F605" s="666"/>
      <c r="G605" s="667" t="s">
        <v>872</v>
      </c>
      <c r="H605" s="1833"/>
      <c r="I605" s="1834"/>
      <c r="J605" s="183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6" t="s">
        <v>632</v>
      </c>
      <c r="B283" s="1657"/>
      <c r="C283" s="1657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40" t="str">
        <f>CONCATENATE("Уточнен план ",$C$3)</f>
        <v>Уточнен план </v>
      </c>
      <c r="M23" s="1741"/>
      <c r="N23" s="1741"/>
      <c r="O23" s="1742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733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736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711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1650</v>
      </c>
      <c r="K82" s="179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1651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1648</v>
      </c>
      <c r="K112" s="178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1649</v>
      </c>
      <c r="K113" s="178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617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675</v>
      </c>
      <c r="K130" s="179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676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903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684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684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2022-09-09T04:42:52Z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